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esumo do Saldo Devedor" sheetId="3" r:id="rId1"/>
    <sheet name="Resumo Serviço da Dívida" sheetId="2" r:id="rId2"/>
    <sheet name="DCL" sheetId="4" r:id="rId3"/>
  </sheets>
  <calcPr calcId="162913"/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C8" i="4"/>
  <c r="L7" i="4"/>
  <c r="L5" i="4"/>
  <c r="L4" i="4"/>
  <c r="D7" i="4" l="1"/>
  <c r="E7" i="4"/>
  <c r="F7" i="4"/>
  <c r="G7" i="4"/>
  <c r="H7" i="4"/>
  <c r="I7" i="4"/>
  <c r="J7" i="4"/>
  <c r="K7" i="4"/>
  <c r="C7" i="4"/>
  <c r="D39" i="2"/>
  <c r="E39" i="2"/>
  <c r="F39" i="2"/>
  <c r="G39" i="2"/>
  <c r="H39" i="2"/>
  <c r="I39" i="2"/>
  <c r="J39" i="2"/>
  <c r="K39" i="2"/>
  <c r="M39" i="2"/>
  <c r="L39" i="2"/>
  <c r="M8" i="2"/>
  <c r="L8" i="2"/>
  <c r="K8" i="2"/>
  <c r="K51" i="2" s="1"/>
  <c r="L8" i="3"/>
  <c r="L39" i="3"/>
  <c r="M39" i="3"/>
  <c r="D39" i="3"/>
  <c r="E39" i="3"/>
  <c r="F39" i="3"/>
  <c r="G39" i="3"/>
  <c r="H39" i="3"/>
  <c r="I39" i="3"/>
  <c r="J39" i="3"/>
  <c r="K39" i="3"/>
  <c r="M8" i="3"/>
  <c r="K8" i="3"/>
  <c r="M51" i="2" l="1"/>
  <c r="L51" i="2"/>
  <c r="M51" i="3"/>
  <c r="L51" i="3"/>
  <c r="K51" i="3"/>
  <c r="G8" i="3" l="1"/>
  <c r="I8" i="3"/>
  <c r="E8" i="3"/>
  <c r="J8" i="3"/>
  <c r="F8" i="3"/>
  <c r="J51" i="3"/>
  <c r="H8" i="3"/>
  <c r="H51" i="3" s="1"/>
  <c r="D8" i="3"/>
  <c r="D8" i="2"/>
  <c r="D51" i="2" s="1"/>
  <c r="E8" i="2"/>
  <c r="E51" i="2" s="1"/>
  <c r="F8" i="2"/>
  <c r="G8" i="2"/>
  <c r="H8" i="2"/>
  <c r="H51" i="2" s="1"/>
  <c r="I8" i="2"/>
  <c r="I51" i="2" s="1"/>
  <c r="J8" i="2"/>
  <c r="F51" i="3" l="1"/>
  <c r="E51" i="3"/>
  <c r="I51" i="3"/>
  <c r="D51" i="3"/>
  <c r="G51" i="3"/>
  <c r="G51" i="2"/>
  <c r="J51" i="2"/>
  <c r="F51" i="2"/>
</calcChain>
</file>

<file path=xl/sharedStrings.xml><?xml version="1.0" encoding="utf-8"?>
<sst xmlns="http://schemas.openxmlformats.org/spreadsheetml/2006/main" count="274" uniqueCount="74">
  <si>
    <t>TOTAL  (I + II)</t>
  </si>
  <si>
    <t>US$</t>
  </si>
  <si>
    <t>BANCO INTERAMERICANO DE DESENVOLVIMENTO-BID</t>
  </si>
  <si>
    <t>PROFISCO</t>
  </si>
  <si>
    <t>¥</t>
  </si>
  <si>
    <t>Japan International Cooperation Agency - JICA</t>
  </si>
  <si>
    <t>OECF PARANASAN</t>
  </si>
  <si>
    <t>BANCO MUNDIAL - BIRD</t>
  </si>
  <si>
    <t>PR 12 MESES 4060</t>
  </si>
  <si>
    <t>MULTISSETORIAL O NOVO PARANÁ</t>
  </si>
  <si>
    <t>PARANA URBANO II</t>
  </si>
  <si>
    <t>PARANA URBANO</t>
  </si>
  <si>
    <t>PROEM</t>
  </si>
  <si>
    <t>FAMÍLIA PARANAENSE</t>
  </si>
  <si>
    <t>BID IV RODOVIAS</t>
  </si>
  <si>
    <t>II - DÍVIDA EXTERNA</t>
  </si>
  <si>
    <t>R$</t>
  </si>
  <si>
    <t>PR_PREV_PARCEL 02336/2013</t>
  </si>
  <si>
    <t>PR_PREV_PARCEL 02335/2013</t>
  </si>
  <si>
    <t>COPEL</t>
  </si>
  <si>
    <t>AVISO 09</t>
  </si>
  <si>
    <t>CAIXA ECONÔMICA FEDERAL</t>
  </si>
  <si>
    <t>PAC MOBILIDADE 319.701-29/10</t>
  </si>
  <si>
    <t>PAC MOBILIDADE 319.640-82/10</t>
  </si>
  <si>
    <t>PAC MOBILIDADE 319.639-54/10</t>
  </si>
  <si>
    <t>PAC MOBILIDADE 319.637-35/10</t>
  </si>
  <si>
    <t>PAC MOBILIDADE 319.636-21/10</t>
  </si>
  <si>
    <t>PRO-SANEAMENTO</t>
  </si>
  <si>
    <t>PRO-MORADIA</t>
  </si>
  <si>
    <t>PNAFE</t>
  </si>
  <si>
    <t>BNDES</t>
  </si>
  <si>
    <t>PIT</t>
  </si>
  <si>
    <t>PROCOPAARENAS</t>
  </si>
  <si>
    <t>BADEP/FINAME</t>
  </si>
  <si>
    <t>BADEP</t>
  </si>
  <si>
    <t>BANESTADO/ITAÚ</t>
  </si>
  <si>
    <t>BEP TÍTULOS</t>
  </si>
  <si>
    <t>UNIÃO</t>
  </si>
  <si>
    <t>PARBOND002</t>
  </si>
  <si>
    <t>LEI 9496/97-BEP-DIV</t>
  </si>
  <si>
    <t>LEI 8727/27-DNER</t>
  </si>
  <si>
    <t>LEI 8727/27-CEF</t>
  </si>
  <si>
    <t>LEI 8727/27-BNDES</t>
  </si>
  <si>
    <t>LEI 8727/27-BACEN</t>
  </si>
  <si>
    <t>INSS PARCEL LEI 12.810</t>
  </si>
  <si>
    <t>INSS REPARCELAMENTO</t>
  </si>
  <si>
    <t>DISCOUT BOND 001</t>
  </si>
  <si>
    <t>DEBT CONV BOND 005</t>
  </si>
  <si>
    <t>C-BOND004</t>
  </si>
  <si>
    <t>BIB'S</t>
  </si>
  <si>
    <t>BANCO DO BRASIL</t>
  </si>
  <si>
    <t>PROINVESTE</t>
  </si>
  <si>
    <t>I - DÍVIDA INTERNA</t>
  </si>
  <si>
    <t>MOEDA</t>
  </si>
  <si>
    <t>CREDOR</t>
  </si>
  <si>
    <t>CONTRATO</t>
  </si>
  <si>
    <t>SERVIÇO DA DÍVIDA PÚBLICA CONTRATUAL - POR CONTRATO - POR ANO - R$ 1,00</t>
  </si>
  <si>
    <t>SALDO DEVEDOR DA DÍVIDA PÚBLICA CONTRATUAL - POR CONTRATO - POR ANO - R$ 1,00</t>
  </si>
  <si>
    <t>LEI 9496/97-BEP-DIV*</t>
  </si>
  <si>
    <t xml:space="preserve">* NOTA EXPLICATIVA: Nos contratos firmados pelo Estado do Paraná, em caso de não pagamentos das parcelas, são ofertadas as receitas próprias (arts. 155, 157 e 159, incisos I, alínea "a", e II da Constituição Federal,) como garantia para o pagamento do contrato.
No período de 2004 a 2010, por divergência de interpretação entre a União e o Estado do Paraná quanto ao descumprimento das obrigações assumidas no Contrato de Compromisso de Compra e Venda de Títulos Públicos entre o Estado e o Banco do Paraná, a União, a partir de novembro de 2004, começou a reter recursos de transferência federais (FPE) aplicando as sanções previstas na cláusula décima sétima do contrato entre Estado/União.
Neste relatório foram apresentados todos os valores pagos e retidos da dívida referente a Lei 9.496/97, no período de 2004 a 2010 que eventualmente irão divergir dos valores registrados. 
Para efeitos contábeis, os valores não foram registrados integralmente como juro e amortização de dívidas. Isso ocorreu, pois, estas sansões estavam sendo discutidas judicialmente e até ser proferida a sentença, os valores desembolsados não eram registrados como pagamento da dívida. Após o ganho da causa para o Estado do Paraná foram efetuados os acertos contábeis. 
</t>
  </si>
  <si>
    <t>ROTAS DO DESENVOLVIMENTO</t>
  </si>
  <si>
    <t>PARANAPREVIDÊNCIA</t>
  </si>
  <si>
    <t>2019 (ATÉ MAIO)</t>
  </si>
  <si>
    <t>PARANÁ SEGURO</t>
  </si>
  <si>
    <t>INFRAESTRUTURA</t>
  </si>
  <si>
    <t>DIRETORIA DO TESOURO ESTADUAL</t>
  </si>
  <si>
    <t>DEPARTAMENTO DE HAVERES E OBRIGAÇÕES</t>
  </si>
  <si>
    <t>Dívida Consolidada Líquida - DCL</t>
  </si>
  <si>
    <t>Receita Corrente Líquida - RCL</t>
  </si>
  <si>
    <t>Limite</t>
  </si>
  <si>
    <t>% da DCL sobre a RCL</t>
  </si>
  <si>
    <t>Limite definido na Resolução N° 40/2001 do Senado Federal (2 x RCL)</t>
  </si>
  <si>
    <t>DCL (Anexo 2 - LRF,art. 55, inciso I, alínea b)</t>
  </si>
  <si>
    <t>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</si>
</sst>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)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41E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Gotham"/>
    </font>
    <font>
      <sz val="18"/>
      <color theme="1"/>
      <name val="Gotham Black"/>
      <family val="3"/>
    </font>
    <font>
      <sz val="11"/>
      <color theme="1"/>
      <name val="Gotham"/>
    </font>
    <font>
      <sz val="11"/>
      <color theme="0"/>
      <name val="Gotham Black"/>
      <family val="3"/>
    </font>
    <font>
      <sz val="11"/>
      <color theme="1"/>
      <name val="Gotham Black"/>
      <family val="3"/>
    </font>
    <font>
      <sz val="14"/>
      <color theme="0"/>
      <name val="Gotham Black"/>
      <family val="3"/>
    </font>
    <font>
      <sz val="10"/>
      <color theme="1"/>
      <name val="Gotham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74F59"/>
        <bgColor indexed="64"/>
      </patternFill>
    </fill>
    <fill>
      <patternFill patternType="solid">
        <fgColor rgb="FF0072B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64" fontId="3" fillId="0" borderId="0" xfId="0" applyNumberFormat="1" applyFont="1" applyFill="1"/>
    <xf numFmtId="164" fontId="0" fillId="0" borderId="0" xfId="1" applyFont="1" applyFill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vertical="center"/>
    </xf>
    <xf numFmtId="165" fontId="6" fillId="4" borderId="3" xfId="4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vertical="center" wrapText="1"/>
    </xf>
    <xf numFmtId="10" fontId="6" fillId="4" borderId="3" xfId="2" applyNumberFormat="1" applyFont="1" applyFill="1" applyBorder="1" applyAlignment="1">
      <alignment horizontal="center" vertical="center"/>
    </xf>
    <xf numFmtId="0" fontId="7" fillId="0" borderId="0" xfId="0" applyFont="1" applyFill="1"/>
    <xf numFmtId="0" fontId="9" fillId="3" borderId="4" xfId="0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64" fontId="8" fillId="0" borderId="4" xfId="1" applyFont="1" applyFill="1" applyBorder="1"/>
    <xf numFmtId="0" fontId="8" fillId="2" borderId="4" xfId="0" applyFont="1" applyFill="1" applyBorder="1" applyAlignment="1">
      <alignment horizontal="center"/>
    </xf>
    <xf numFmtId="164" fontId="8" fillId="2" borderId="4" xfId="1" applyFont="1" applyFill="1" applyBorder="1"/>
    <xf numFmtId="164" fontId="9" fillId="3" borderId="4" xfId="0" applyNumberFormat="1" applyFont="1" applyFill="1" applyBorder="1"/>
    <xf numFmtId="164" fontId="9" fillId="4" borderId="4" xfId="1" applyFont="1" applyFill="1" applyBorder="1"/>
    <xf numFmtId="0" fontId="10" fillId="0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top" wrapText="1"/>
    </xf>
  </cellXfs>
  <cellStyles count="5">
    <cellStyle name="Normal" xfId="0" builtinId="0"/>
    <cellStyle name="Normal_AUDI 2" xfId="3"/>
    <cellStyle name="Porcentagem" xfId="2" builtinId="5"/>
    <cellStyle name="Separador de milhares_AUDI" xfId="4"/>
    <cellStyle name="Vírgula" xfId="1" builtinId="3"/>
  </cellStyles>
  <dxfs count="0"/>
  <tableStyles count="0" defaultTableStyle="TableStyleMedium2" defaultPivotStyle="PivotStyleMedium9"/>
  <colors>
    <mruColors>
      <color rgb="FF0072BC"/>
      <color rgb="FF374F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Dívida Consolidada Líquida / Receita Corrente Líquida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DCL!$B$6</c:f>
              <c:strCache>
                <c:ptCount val="1"/>
                <c:pt idx="0">
                  <c:v>Limite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DCL!$C$3:$L$3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ABRIL DE 2019</c:v>
                </c:pt>
              </c:strCache>
            </c:strRef>
          </c:cat>
          <c:val>
            <c:numRef>
              <c:f>DCL!$C$6:$L$6</c:f>
              <c:numCache>
                <c:formatCode>0.00%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6-427C-9395-27AFFB606B27}"/>
            </c:ext>
          </c:extLst>
        </c:ser>
        <c:ser>
          <c:idx val="1"/>
          <c:order val="1"/>
          <c:tx>
            <c:strRef>
              <c:f>DCL!$B$7</c:f>
              <c:strCache>
                <c:ptCount val="1"/>
                <c:pt idx="0">
                  <c:v>% da DCL sobre a RCL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DCL!$C$3:$L$3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ABRIL DE 2019</c:v>
                </c:pt>
              </c:strCache>
            </c:strRef>
          </c:cat>
          <c:val>
            <c:numRef>
              <c:f>DCL!$C$7:$L$7</c:f>
              <c:numCache>
                <c:formatCode>0.00%</c:formatCode>
                <c:ptCount val="10"/>
                <c:pt idx="0">
                  <c:v>0.90872603940028518</c:v>
                </c:pt>
                <c:pt idx="1">
                  <c:v>0.75840825681427004</c:v>
                </c:pt>
                <c:pt idx="2">
                  <c:v>0.59809338936336198</c:v>
                </c:pt>
                <c:pt idx="3">
                  <c:v>0.59910229151901728</c:v>
                </c:pt>
                <c:pt idx="4">
                  <c:v>0.58144532967029194</c:v>
                </c:pt>
                <c:pt idx="5">
                  <c:v>0.50379218882985066</c:v>
                </c:pt>
                <c:pt idx="6">
                  <c:v>0.38821578868004059</c:v>
                </c:pt>
                <c:pt idx="7">
                  <c:v>0.29340150835138301</c:v>
                </c:pt>
                <c:pt idx="8">
                  <c:v>0.27799553181963971</c:v>
                </c:pt>
                <c:pt idx="9">
                  <c:v>0.30615919236775968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6-427C-9395-27AFFB606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770576"/>
        <c:axId val="576769920"/>
      </c:lineChart>
      <c:catAx>
        <c:axId val="57677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6769920"/>
        <c:crosses val="autoZero"/>
        <c:auto val="1"/>
        <c:lblAlgn val="ctr"/>
        <c:lblOffset val="100"/>
        <c:noMultiLvlLbl val="0"/>
      </c:catAx>
      <c:valAx>
        <c:axId val="57676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677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1795694</xdr:colOff>
      <xdr:row>3</xdr:row>
      <xdr:rowOff>133350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52" t="6298" r="9210" b="16862"/>
        <a:stretch/>
      </xdr:blipFill>
      <xdr:spPr>
        <a:xfrm>
          <a:off x="0" y="0"/>
          <a:ext cx="1795694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1795694</xdr:colOff>
      <xdr:row>3</xdr:row>
      <xdr:rowOff>149358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52" t="6298" r="9210" b="16862"/>
        <a:stretch/>
      </xdr:blipFill>
      <xdr:spPr>
        <a:xfrm>
          <a:off x="0" y="0"/>
          <a:ext cx="1795694" cy="884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3048000</xdr:colOff>
      <xdr:row>10</xdr:row>
      <xdr:rowOff>180974</xdr:rowOff>
    </xdr:from>
    <xdr:to>
      <xdr:col>9</xdr:col>
      <xdr:colOff>695325</xdr:colOff>
      <xdr:row>31</xdr:row>
      <xdr:rowOff>190499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2"/>
  <sheetViews>
    <sheetView showGridLines="0" tabSelected="1" topLeftCell="A5" zoomScale="85" zoomScaleNormal="85" workbookViewId="0">
      <selection activeCell="B25" sqref="B25"/>
    </sheetView>
  </sheetViews>
  <sheetFormatPr defaultRowHeight="15" x14ac:dyDescent="0.25"/>
  <cols>
    <col min="1" max="1" width="41.85546875" style="1" bestFit="1" customWidth="1"/>
    <col min="2" max="2" width="63.85546875" style="1" customWidth="1"/>
    <col min="3" max="3" width="9.5703125" style="1" bestFit="1" customWidth="1"/>
    <col min="4" max="5" width="21.140625" style="1" customWidth="1"/>
    <col min="6" max="6" width="21.5703125" style="1" customWidth="1"/>
    <col min="7" max="7" width="21.42578125" style="1" customWidth="1"/>
    <col min="8" max="8" width="21.5703125" style="1" customWidth="1"/>
    <col min="9" max="9" width="20.7109375" style="1" customWidth="1"/>
    <col min="10" max="10" width="21.85546875" style="1" customWidth="1"/>
    <col min="11" max="11" width="21.7109375" style="1" customWidth="1"/>
    <col min="12" max="12" width="22.42578125" style="1" customWidth="1"/>
    <col min="13" max="13" width="22.5703125" style="1" customWidth="1"/>
    <col min="14" max="15" width="18" style="1" bestFit="1" customWidth="1"/>
    <col min="16" max="16" width="16.85546875" style="1" bestFit="1" customWidth="1"/>
    <col min="17" max="16384" width="9.140625" style="1"/>
  </cols>
  <sheetData>
    <row r="2" spans="1:16" ht="21.75" x14ac:dyDescent="0.25">
      <c r="B2" s="14" t="s">
        <v>65</v>
      </c>
    </row>
    <row r="3" spans="1:16" ht="21.75" x14ac:dyDescent="0.25">
      <c r="B3" s="14" t="s">
        <v>66</v>
      </c>
    </row>
    <row r="5" spans="1:16" s="6" customFormat="1" ht="15" customHeight="1" x14ac:dyDescent="0.25">
      <c r="A5" s="28" t="s">
        <v>57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7"/>
      <c r="O5" s="7"/>
    </row>
    <row r="6" spans="1:16" s="6" customFormat="1" ht="1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7"/>
      <c r="O6" s="7"/>
    </row>
    <row r="7" spans="1:16" s="6" customFormat="1" x14ac:dyDescent="0.25">
      <c r="A7" s="15" t="s">
        <v>55</v>
      </c>
      <c r="B7" s="15" t="s">
        <v>54</v>
      </c>
      <c r="C7" s="15" t="s">
        <v>53</v>
      </c>
      <c r="D7" s="15">
        <v>2010</v>
      </c>
      <c r="E7" s="15">
        <v>2011</v>
      </c>
      <c r="F7" s="15">
        <v>2012</v>
      </c>
      <c r="G7" s="15">
        <v>2013</v>
      </c>
      <c r="H7" s="15">
        <v>2014</v>
      </c>
      <c r="I7" s="15">
        <v>2015</v>
      </c>
      <c r="J7" s="15">
        <v>2016</v>
      </c>
      <c r="K7" s="15">
        <v>2017</v>
      </c>
      <c r="L7" s="15">
        <v>2018</v>
      </c>
      <c r="M7" s="15" t="s">
        <v>62</v>
      </c>
    </row>
    <row r="8" spans="1:16" s="6" customFormat="1" x14ac:dyDescent="0.25">
      <c r="A8" s="25" t="s">
        <v>52</v>
      </c>
      <c r="B8" s="25"/>
      <c r="C8" s="25"/>
      <c r="D8" s="16">
        <f t="shared" ref="D8:J8" si="0">SUM(D9:D38)</f>
        <v>12148105164.480001</v>
      </c>
      <c r="E8" s="16">
        <f t="shared" si="0"/>
        <v>12395903956.210001</v>
      </c>
      <c r="F8" s="16">
        <f t="shared" si="0"/>
        <v>12744092548.549997</v>
      </c>
      <c r="G8" s="16">
        <f t="shared" si="0"/>
        <v>13728426762.200006</v>
      </c>
      <c r="H8" s="16">
        <f t="shared" si="0"/>
        <v>14858575115.469997</v>
      </c>
      <c r="I8" s="16">
        <f t="shared" si="0"/>
        <v>15741770333.09</v>
      </c>
      <c r="J8" s="16">
        <f t="shared" si="0"/>
        <v>15990522539.790003</v>
      </c>
      <c r="K8" s="16">
        <f t="shared" ref="K8:M8" si="1">SUM(K9:K38)</f>
        <v>16640382935.920002</v>
      </c>
      <c r="L8" s="16">
        <f>SUM(L9:L38)</f>
        <v>16974532052.890001</v>
      </c>
      <c r="M8" s="16">
        <f t="shared" si="1"/>
        <v>17024109083.130003</v>
      </c>
    </row>
    <row r="9" spans="1:16" x14ac:dyDescent="0.25">
      <c r="A9" s="23" t="s">
        <v>51</v>
      </c>
      <c r="B9" s="17" t="s">
        <v>50</v>
      </c>
      <c r="C9" s="17" t="s">
        <v>16</v>
      </c>
      <c r="D9" s="18">
        <v>0</v>
      </c>
      <c r="E9" s="18">
        <v>0</v>
      </c>
      <c r="F9" s="18">
        <v>0</v>
      </c>
      <c r="G9" s="18">
        <v>0</v>
      </c>
      <c r="H9" s="18">
        <v>688000000</v>
      </c>
      <c r="I9" s="18">
        <v>816831240.58000004</v>
      </c>
      <c r="J9" s="18">
        <v>772442539.80999994</v>
      </c>
      <c r="K9" s="18">
        <v>716309720.12</v>
      </c>
      <c r="L9" s="18">
        <v>721316250.03999996</v>
      </c>
      <c r="M9" s="18">
        <v>723554952.98000002</v>
      </c>
      <c r="N9" s="5"/>
      <c r="O9" s="5"/>
      <c r="P9" s="2"/>
    </row>
    <row r="10" spans="1:16" x14ac:dyDescent="0.25">
      <c r="A10" s="24" t="s">
        <v>60</v>
      </c>
      <c r="B10" s="19" t="s">
        <v>50</v>
      </c>
      <c r="C10" s="19" t="s">
        <v>16</v>
      </c>
      <c r="D10" s="20"/>
      <c r="E10" s="20"/>
      <c r="F10" s="20"/>
      <c r="G10" s="20"/>
      <c r="H10" s="20"/>
      <c r="I10" s="20"/>
      <c r="J10" s="20"/>
      <c r="K10" s="20"/>
      <c r="L10" s="20">
        <v>53522854.789999999</v>
      </c>
      <c r="M10" s="20">
        <v>55239111.310000002</v>
      </c>
      <c r="N10" s="5"/>
      <c r="O10" s="5"/>
      <c r="P10" s="2"/>
    </row>
    <row r="11" spans="1:16" x14ac:dyDescent="0.25">
      <c r="A11" s="23" t="s">
        <v>49</v>
      </c>
      <c r="B11" s="17" t="s">
        <v>37</v>
      </c>
      <c r="C11" s="17" t="s">
        <v>1</v>
      </c>
      <c r="D11" s="18">
        <v>3623259.34</v>
      </c>
      <c r="E11" s="18">
        <v>2719365.38</v>
      </c>
      <c r="F11" s="18">
        <v>1481240.87</v>
      </c>
      <c r="G11" s="18">
        <v>0</v>
      </c>
      <c r="H11" s="18">
        <v>0</v>
      </c>
      <c r="I11" s="18">
        <v>0</v>
      </c>
      <c r="J11" s="18"/>
      <c r="K11" s="18"/>
      <c r="L11" s="18"/>
      <c r="M11" s="18"/>
      <c r="N11" s="5"/>
      <c r="O11" s="5"/>
      <c r="P11" s="2"/>
    </row>
    <row r="12" spans="1:16" x14ac:dyDescent="0.25">
      <c r="A12" s="24" t="s">
        <v>48</v>
      </c>
      <c r="B12" s="19" t="s">
        <v>37</v>
      </c>
      <c r="C12" s="19" t="s">
        <v>1</v>
      </c>
      <c r="D12" s="20">
        <v>18822402.899999999</v>
      </c>
      <c r="E12" s="20">
        <v>15135836.630000001</v>
      </c>
      <c r="F12" s="20">
        <v>9893405.1300000008</v>
      </c>
      <c r="G12" s="20">
        <v>3780489.54</v>
      </c>
      <c r="H12" s="20">
        <v>0</v>
      </c>
      <c r="I12" s="20">
        <v>0</v>
      </c>
      <c r="J12" s="20"/>
      <c r="K12" s="20"/>
      <c r="L12" s="20"/>
      <c r="M12" s="20"/>
      <c r="N12" s="5"/>
      <c r="O12" s="5"/>
      <c r="P12" s="2"/>
    </row>
    <row r="13" spans="1:16" x14ac:dyDescent="0.25">
      <c r="A13" s="23" t="s">
        <v>47</v>
      </c>
      <c r="B13" s="17" t="s">
        <v>37</v>
      </c>
      <c r="C13" s="17" t="s">
        <v>1</v>
      </c>
      <c r="D13" s="18">
        <v>9035265.1300000008</v>
      </c>
      <c r="E13" s="18">
        <v>3390619.12</v>
      </c>
      <c r="F13" s="18">
        <v>0</v>
      </c>
      <c r="G13" s="18">
        <v>0</v>
      </c>
      <c r="H13" s="18">
        <v>0</v>
      </c>
      <c r="I13" s="18">
        <v>0</v>
      </c>
      <c r="J13" s="18"/>
      <c r="K13" s="18"/>
      <c r="L13" s="18"/>
      <c r="M13" s="18"/>
      <c r="N13" s="5"/>
      <c r="O13" s="5"/>
      <c r="P13" s="2"/>
    </row>
    <row r="14" spans="1:16" x14ac:dyDescent="0.25">
      <c r="A14" s="24" t="s">
        <v>46</v>
      </c>
      <c r="B14" s="19" t="s">
        <v>37</v>
      </c>
      <c r="C14" s="19" t="s">
        <v>1</v>
      </c>
      <c r="D14" s="20">
        <v>44146541.990000002</v>
      </c>
      <c r="E14" s="20">
        <v>49699966.07</v>
      </c>
      <c r="F14" s="20">
        <v>54143235.240000002</v>
      </c>
      <c r="G14" s="20">
        <v>62067992.600000001</v>
      </c>
      <c r="H14" s="20">
        <v>70376932.439999998</v>
      </c>
      <c r="I14" s="20">
        <v>103459018.81999999</v>
      </c>
      <c r="J14" s="20">
        <v>86350975.269999996</v>
      </c>
      <c r="K14" s="20">
        <v>87646597.590000004</v>
      </c>
      <c r="L14" s="20">
        <v>102664158.5</v>
      </c>
      <c r="M14" s="20">
        <v>104410201.67</v>
      </c>
      <c r="N14" s="5"/>
      <c r="O14" s="5"/>
      <c r="P14" s="2"/>
    </row>
    <row r="15" spans="1:16" x14ac:dyDescent="0.25">
      <c r="A15" s="23" t="s">
        <v>45</v>
      </c>
      <c r="B15" s="17" t="s">
        <v>37</v>
      </c>
      <c r="C15" s="17" t="s">
        <v>16</v>
      </c>
      <c r="D15" s="18">
        <v>122741798.44</v>
      </c>
      <c r="E15" s="18">
        <v>73819176.069999993</v>
      </c>
      <c r="F15" s="18">
        <v>21175710.609999999</v>
      </c>
      <c r="G15" s="18">
        <v>0</v>
      </c>
      <c r="H15" s="18">
        <v>0</v>
      </c>
      <c r="I15" s="18">
        <v>0</v>
      </c>
      <c r="J15" s="18"/>
      <c r="K15" s="18"/>
      <c r="L15" s="18"/>
      <c r="M15" s="18"/>
      <c r="N15" s="5"/>
      <c r="O15" s="5"/>
      <c r="P15" s="2"/>
    </row>
    <row r="16" spans="1:16" x14ac:dyDescent="0.25">
      <c r="A16" s="24" t="s">
        <v>44</v>
      </c>
      <c r="B16" s="19" t="s">
        <v>37</v>
      </c>
      <c r="C16" s="19" t="s">
        <v>16</v>
      </c>
      <c r="D16" s="20">
        <v>0</v>
      </c>
      <c r="E16" s="20">
        <v>0</v>
      </c>
      <c r="F16" s="20">
        <v>0</v>
      </c>
      <c r="G16" s="20">
        <v>78012035.849999994</v>
      </c>
      <c r="H16" s="20">
        <v>81363884.810000002</v>
      </c>
      <c r="I16" s="20">
        <v>85357830.260000005</v>
      </c>
      <c r="J16" s="20">
        <v>88975375.560000002</v>
      </c>
      <c r="K16" s="20">
        <v>102803811</v>
      </c>
      <c r="L16" s="20">
        <v>86701501.349999994</v>
      </c>
      <c r="M16" s="20">
        <v>85756272.890000001</v>
      </c>
      <c r="N16" s="5"/>
      <c r="O16" s="5"/>
      <c r="P16" s="2"/>
    </row>
    <row r="17" spans="1:16" x14ac:dyDescent="0.25">
      <c r="A17" s="23" t="s">
        <v>43</v>
      </c>
      <c r="B17" s="17" t="s">
        <v>37</v>
      </c>
      <c r="C17" s="17" t="s">
        <v>16</v>
      </c>
      <c r="D17" s="18">
        <v>39488127.579999998</v>
      </c>
      <c r="E17" s="18">
        <v>29910787.690000001</v>
      </c>
      <c r="F17" s="18">
        <v>18360198.309999999</v>
      </c>
      <c r="G17" s="18">
        <v>4007648.2800000003</v>
      </c>
      <c r="H17" s="18">
        <v>0</v>
      </c>
      <c r="I17" s="18">
        <v>0</v>
      </c>
      <c r="J17" s="18"/>
      <c r="K17" s="18"/>
      <c r="L17" s="18"/>
      <c r="M17" s="18"/>
      <c r="N17" s="5"/>
      <c r="O17" s="5"/>
      <c r="P17" s="2"/>
    </row>
    <row r="18" spans="1:16" x14ac:dyDescent="0.25">
      <c r="A18" s="24" t="s">
        <v>42</v>
      </c>
      <c r="B18" s="19" t="s">
        <v>37</v>
      </c>
      <c r="C18" s="19" t="s">
        <v>16</v>
      </c>
      <c r="D18" s="20">
        <v>3294079.57</v>
      </c>
      <c r="E18" s="20">
        <v>2355017.7999999998</v>
      </c>
      <c r="F18" s="20">
        <v>1351579.44</v>
      </c>
      <c r="G18" s="20">
        <v>279351.21000000002</v>
      </c>
      <c r="H18" s="20">
        <v>0</v>
      </c>
      <c r="I18" s="20">
        <v>0</v>
      </c>
      <c r="J18" s="20"/>
      <c r="K18" s="20"/>
      <c r="L18" s="20"/>
      <c r="M18" s="20"/>
      <c r="N18" s="5"/>
      <c r="O18" s="5"/>
      <c r="P18" s="2"/>
    </row>
    <row r="19" spans="1:16" x14ac:dyDescent="0.25">
      <c r="A19" s="23" t="s">
        <v>41</v>
      </c>
      <c r="B19" s="17" t="s">
        <v>37</v>
      </c>
      <c r="C19" s="17" t="s">
        <v>16</v>
      </c>
      <c r="D19" s="18">
        <v>101965137.20999999</v>
      </c>
      <c r="E19" s="18">
        <v>73812464.340000004</v>
      </c>
      <c r="F19" s="18">
        <v>42524596.140000001</v>
      </c>
      <c r="G19" s="18">
        <v>8801637.0399999991</v>
      </c>
      <c r="H19" s="18">
        <v>0</v>
      </c>
      <c r="I19" s="18">
        <v>0</v>
      </c>
      <c r="J19" s="18"/>
      <c r="K19" s="18"/>
      <c r="L19" s="18"/>
      <c r="M19" s="18"/>
      <c r="N19" s="5"/>
      <c r="O19" s="5"/>
      <c r="P19" s="2"/>
    </row>
    <row r="20" spans="1:16" x14ac:dyDescent="0.25">
      <c r="A20" s="24" t="s">
        <v>40</v>
      </c>
      <c r="B20" s="19" t="s">
        <v>37</v>
      </c>
      <c r="C20" s="19" t="s">
        <v>16</v>
      </c>
      <c r="D20" s="20">
        <v>36844698.780000001</v>
      </c>
      <c r="E20" s="20">
        <v>27908488.719999999</v>
      </c>
      <c r="F20" s="20">
        <v>17131123.140000001</v>
      </c>
      <c r="G20" s="20">
        <v>3739366.8200000003</v>
      </c>
      <c r="H20" s="20">
        <v>0</v>
      </c>
      <c r="I20" s="20">
        <v>0</v>
      </c>
      <c r="J20" s="20"/>
      <c r="K20" s="20"/>
      <c r="L20" s="20"/>
      <c r="M20" s="20"/>
      <c r="N20" s="5"/>
      <c r="O20" s="5"/>
      <c r="P20" s="2"/>
    </row>
    <row r="21" spans="1:16" x14ac:dyDescent="0.25">
      <c r="A21" s="23" t="s">
        <v>39</v>
      </c>
      <c r="B21" s="17" t="s">
        <v>37</v>
      </c>
      <c r="C21" s="17" t="s">
        <v>16</v>
      </c>
      <c r="D21" s="18">
        <v>8824551613.7000008</v>
      </c>
      <c r="E21" s="18">
        <v>8999142614.2900009</v>
      </c>
      <c r="F21" s="18">
        <v>9288029983.5599995</v>
      </c>
      <c r="G21" s="18">
        <v>9393220561.9400005</v>
      </c>
      <c r="H21" s="18">
        <v>9330437032.2900009</v>
      </c>
      <c r="I21" s="18">
        <v>9794539624.0100002</v>
      </c>
      <c r="J21" s="18">
        <v>9804277184.0300007</v>
      </c>
      <c r="K21" s="18">
        <v>10395775124.370001</v>
      </c>
      <c r="L21" s="18">
        <v>10691944059.32</v>
      </c>
      <c r="M21" s="18">
        <v>10698593292.790001</v>
      </c>
      <c r="N21" s="5"/>
      <c r="O21" s="5"/>
      <c r="P21" s="2"/>
    </row>
    <row r="22" spans="1:16" x14ac:dyDescent="0.25">
      <c r="A22" s="24" t="s">
        <v>38</v>
      </c>
      <c r="B22" s="19" t="s">
        <v>37</v>
      </c>
      <c r="C22" s="19" t="s">
        <v>1</v>
      </c>
      <c r="D22" s="20">
        <v>63268235.380000003</v>
      </c>
      <c r="E22" s="20">
        <v>71227077.140000001</v>
      </c>
      <c r="F22" s="20">
        <v>77594909.980000004</v>
      </c>
      <c r="G22" s="20">
        <v>88952207.540000007</v>
      </c>
      <c r="H22" s="20">
        <v>100860092.92</v>
      </c>
      <c r="I22" s="20">
        <v>148271399.30000001</v>
      </c>
      <c r="J22" s="20">
        <v>123753154.44</v>
      </c>
      <c r="K22" s="20">
        <v>125609964.38</v>
      </c>
      <c r="L22" s="20">
        <v>147132252.11000001</v>
      </c>
      <c r="M22" s="20">
        <v>149634578.78999999</v>
      </c>
      <c r="N22" s="5"/>
      <c r="O22" s="5"/>
      <c r="P22" s="2"/>
    </row>
    <row r="23" spans="1:16" x14ac:dyDescent="0.25">
      <c r="A23" s="23" t="s">
        <v>36</v>
      </c>
      <c r="B23" s="17" t="s">
        <v>35</v>
      </c>
      <c r="C23" s="17" t="s">
        <v>16</v>
      </c>
      <c r="D23" s="18">
        <v>1477673055.6300001</v>
      </c>
      <c r="E23" s="18">
        <v>1649377500.04</v>
      </c>
      <c r="F23" s="18">
        <v>1789697845.3800001</v>
      </c>
      <c r="G23" s="18">
        <v>1936660286.1900001</v>
      </c>
      <c r="H23" s="18">
        <v>2147705946.4499998</v>
      </c>
      <c r="I23" s="18">
        <v>2431176570.6199999</v>
      </c>
      <c r="J23" s="18">
        <v>2771803566.6799998</v>
      </c>
      <c r="K23" s="18">
        <v>3056059304.6999998</v>
      </c>
      <c r="L23" s="18">
        <v>3254248969.5300002</v>
      </c>
      <c r="M23" s="18">
        <v>3330242544.2199998</v>
      </c>
      <c r="N23" s="5"/>
      <c r="O23" s="5"/>
      <c r="P23" s="2"/>
    </row>
    <row r="24" spans="1:16" x14ac:dyDescent="0.25">
      <c r="A24" s="24" t="s">
        <v>34</v>
      </c>
      <c r="B24" s="19" t="s">
        <v>30</v>
      </c>
      <c r="C24" s="19" t="s">
        <v>16</v>
      </c>
      <c r="D24" s="20">
        <v>0</v>
      </c>
      <c r="E24" s="20">
        <v>0</v>
      </c>
      <c r="F24" s="20">
        <v>0</v>
      </c>
      <c r="G24" s="20">
        <v>0</v>
      </c>
      <c r="H24" s="20">
        <v>279742868.80000001</v>
      </c>
      <c r="I24" s="20">
        <v>264894727.43000001</v>
      </c>
      <c r="J24" s="20">
        <v>252497808.78</v>
      </c>
      <c r="K24" s="20">
        <v>238746560.62</v>
      </c>
      <c r="L24" s="20">
        <v>223830039.78</v>
      </c>
      <c r="M24" s="20">
        <v>217665580.33000001</v>
      </c>
      <c r="N24" s="5"/>
      <c r="O24" s="5"/>
      <c r="P24" s="2"/>
    </row>
    <row r="25" spans="1:16" x14ac:dyDescent="0.25">
      <c r="A25" s="23" t="s">
        <v>33</v>
      </c>
      <c r="B25" s="17" t="s">
        <v>30</v>
      </c>
      <c r="C25" s="17" t="s">
        <v>16</v>
      </c>
      <c r="D25" s="18">
        <v>0</v>
      </c>
      <c r="E25" s="18">
        <v>0</v>
      </c>
      <c r="F25" s="18">
        <v>0</v>
      </c>
      <c r="G25" s="18">
        <v>0</v>
      </c>
      <c r="H25" s="18">
        <v>112286459.52</v>
      </c>
      <c r="I25" s="18">
        <v>106326539.14</v>
      </c>
      <c r="J25" s="18">
        <v>101350519.16</v>
      </c>
      <c r="K25" s="18">
        <v>95830882.579999998</v>
      </c>
      <c r="L25" s="18">
        <v>89843515.25</v>
      </c>
      <c r="M25" s="18">
        <v>87369152.530000001</v>
      </c>
      <c r="N25" s="5"/>
      <c r="O25" s="5"/>
      <c r="P25" s="2"/>
    </row>
    <row r="26" spans="1:16" x14ac:dyDescent="0.25">
      <c r="A26" s="24" t="s">
        <v>32</v>
      </c>
      <c r="B26" s="19" t="s">
        <v>30</v>
      </c>
      <c r="C26" s="19" t="s">
        <v>16</v>
      </c>
      <c r="D26" s="20">
        <v>0</v>
      </c>
      <c r="E26" s="20">
        <v>0</v>
      </c>
      <c r="F26" s="20">
        <v>0</v>
      </c>
      <c r="G26" s="20">
        <v>125553578.2</v>
      </c>
      <c r="H26" s="20">
        <v>130714251.21000001</v>
      </c>
      <c r="I26" s="20">
        <v>124624530.46000129</v>
      </c>
      <c r="J26" s="20">
        <v>112512925.02</v>
      </c>
      <c r="K26" s="20">
        <v>103309513.22</v>
      </c>
      <c r="L26" s="20">
        <v>93494955.099999994</v>
      </c>
      <c r="M26" s="20">
        <v>89418373.620000005</v>
      </c>
      <c r="N26" s="5"/>
      <c r="O26" s="5"/>
      <c r="P26" s="2"/>
    </row>
    <row r="27" spans="1:16" x14ac:dyDescent="0.25">
      <c r="A27" s="23" t="s">
        <v>31</v>
      </c>
      <c r="B27" s="17" t="s">
        <v>30</v>
      </c>
      <c r="C27" s="17" t="s">
        <v>16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/>
      <c r="K27" s="18"/>
      <c r="L27" s="18"/>
      <c r="M27" s="18"/>
      <c r="N27" s="5"/>
      <c r="O27" s="5"/>
      <c r="P27" s="2"/>
    </row>
    <row r="28" spans="1:16" x14ac:dyDescent="0.25">
      <c r="A28" s="24" t="s">
        <v>29</v>
      </c>
      <c r="B28" s="19" t="s">
        <v>21</v>
      </c>
      <c r="C28" s="19" t="s">
        <v>1</v>
      </c>
      <c r="D28" s="20">
        <v>12944585.5</v>
      </c>
      <c r="E28" s="20">
        <v>12331456.720000001</v>
      </c>
      <c r="F28" s="20">
        <v>10992022.130000001</v>
      </c>
      <c r="G28" s="20">
        <v>9797552.1199999992</v>
      </c>
      <c r="H28" s="20">
        <v>7935095.9000000004</v>
      </c>
      <c r="I28" s="20">
        <v>6999087.96</v>
      </c>
      <c r="J28" s="20">
        <v>1947238.22</v>
      </c>
      <c r="K28" s="20">
        <v>1971175.87</v>
      </c>
      <c r="L28" s="20">
        <v>0</v>
      </c>
      <c r="M28" s="20"/>
      <c r="N28" s="5"/>
      <c r="O28" s="5"/>
      <c r="P28" s="2"/>
    </row>
    <row r="29" spans="1:16" x14ac:dyDescent="0.25">
      <c r="A29" s="23" t="s">
        <v>28</v>
      </c>
      <c r="B29" s="17" t="s">
        <v>21</v>
      </c>
      <c r="C29" s="17" t="s">
        <v>16</v>
      </c>
      <c r="D29" s="18">
        <v>29445912.719999999</v>
      </c>
      <c r="E29" s="18">
        <v>22095297.170000002</v>
      </c>
      <c r="F29" s="18">
        <v>14029776.4</v>
      </c>
      <c r="G29" s="18">
        <v>6450718.79</v>
      </c>
      <c r="H29" s="18">
        <v>567614.18000000005</v>
      </c>
      <c r="I29" s="18">
        <v>0</v>
      </c>
      <c r="J29" s="18"/>
      <c r="K29" s="18">
        <v>0</v>
      </c>
      <c r="L29" s="18">
        <v>0</v>
      </c>
      <c r="M29" s="18"/>
      <c r="N29" s="5"/>
      <c r="O29" s="5"/>
      <c r="P29" s="2"/>
    </row>
    <row r="30" spans="1:16" x14ac:dyDescent="0.25">
      <c r="A30" s="24" t="s">
        <v>27</v>
      </c>
      <c r="B30" s="19" t="s">
        <v>21</v>
      </c>
      <c r="C30" s="19" t="s">
        <v>16</v>
      </c>
      <c r="D30" s="20">
        <v>19067043.789999999</v>
      </c>
      <c r="E30" s="20">
        <v>15841429.439999999</v>
      </c>
      <c r="F30" s="20">
        <v>12132433.1</v>
      </c>
      <c r="G30" s="20">
        <v>8081106.3300000001</v>
      </c>
      <c r="H30" s="20">
        <v>4101272.73</v>
      </c>
      <c r="I30" s="20">
        <v>556458.67000000004</v>
      </c>
      <c r="J30" s="20">
        <v>64370.81</v>
      </c>
      <c r="K30" s="20"/>
      <c r="L30" s="20"/>
      <c r="M30" s="20"/>
      <c r="N30" s="5"/>
      <c r="O30" s="5"/>
      <c r="P30" s="2"/>
    </row>
    <row r="31" spans="1:16" x14ac:dyDescent="0.25">
      <c r="A31" s="23" t="s">
        <v>26</v>
      </c>
      <c r="B31" s="17" t="s">
        <v>21</v>
      </c>
      <c r="C31" s="17" t="s">
        <v>16</v>
      </c>
      <c r="D31" s="18">
        <v>0</v>
      </c>
      <c r="E31" s="18">
        <v>0</v>
      </c>
      <c r="F31" s="18">
        <v>0</v>
      </c>
      <c r="G31" s="18">
        <v>12297701.57</v>
      </c>
      <c r="H31" s="18">
        <v>23827364.140000001</v>
      </c>
      <c r="I31" s="18">
        <v>25812786.57</v>
      </c>
      <c r="J31" s="18">
        <v>25839526.859999999</v>
      </c>
      <c r="K31" s="18">
        <v>27201493.27</v>
      </c>
      <c r="L31" s="18">
        <v>27289204.41</v>
      </c>
      <c r="M31" s="18">
        <v>26781815.030000001</v>
      </c>
      <c r="N31" s="5"/>
      <c r="O31" s="5"/>
      <c r="P31" s="2"/>
    </row>
    <row r="32" spans="1:16" x14ac:dyDescent="0.25">
      <c r="A32" s="24" t="s">
        <v>25</v>
      </c>
      <c r="B32" s="19" t="s">
        <v>21</v>
      </c>
      <c r="C32" s="19" t="s">
        <v>16</v>
      </c>
      <c r="D32" s="20">
        <v>0</v>
      </c>
      <c r="E32" s="20">
        <v>0</v>
      </c>
      <c r="F32" s="20">
        <v>0</v>
      </c>
      <c r="G32" s="20">
        <v>732500.85</v>
      </c>
      <c r="H32" s="20">
        <v>4870131.0199999996</v>
      </c>
      <c r="I32" s="20">
        <v>5622541.4500000002</v>
      </c>
      <c r="J32" s="20">
        <v>5806329.6100000003</v>
      </c>
      <c r="K32" s="20">
        <v>5673812.9900000002</v>
      </c>
      <c r="L32" s="20">
        <v>5699249.0700000003</v>
      </c>
      <c r="M32" s="20">
        <v>6016667.3600000003</v>
      </c>
      <c r="N32" s="5"/>
      <c r="O32" s="5"/>
      <c r="P32" s="2"/>
    </row>
    <row r="33" spans="1:16" x14ac:dyDescent="0.25">
      <c r="A33" s="23" t="s">
        <v>24</v>
      </c>
      <c r="B33" s="17" t="s">
        <v>21</v>
      </c>
      <c r="C33" s="17" t="s">
        <v>16</v>
      </c>
      <c r="D33" s="18">
        <v>0</v>
      </c>
      <c r="E33" s="18">
        <v>0</v>
      </c>
      <c r="F33" s="18">
        <v>0</v>
      </c>
      <c r="G33" s="18">
        <v>2704498.64</v>
      </c>
      <c r="H33" s="18">
        <v>5798752.96</v>
      </c>
      <c r="I33" s="18">
        <v>7582014.1799999997</v>
      </c>
      <c r="J33" s="18">
        <v>7603211.6100000003</v>
      </c>
      <c r="K33" s="18">
        <v>7357725.1699999999</v>
      </c>
      <c r="L33" s="18">
        <v>7048246.5</v>
      </c>
      <c r="M33" s="18">
        <v>6913729.4100000001</v>
      </c>
      <c r="N33" s="5"/>
      <c r="O33" s="5"/>
      <c r="P33" s="2"/>
    </row>
    <row r="34" spans="1:16" x14ac:dyDescent="0.25">
      <c r="A34" s="24" t="s">
        <v>23</v>
      </c>
      <c r="B34" s="19" t="s">
        <v>21</v>
      </c>
      <c r="C34" s="19" t="s">
        <v>16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/>
      <c r="K34" s="20"/>
      <c r="L34" s="20"/>
      <c r="M34" s="20"/>
      <c r="N34" s="5"/>
      <c r="O34" s="5"/>
      <c r="P34" s="2"/>
    </row>
    <row r="35" spans="1:16" x14ac:dyDescent="0.25">
      <c r="A35" s="23" t="s">
        <v>22</v>
      </c>
      <c r="B35" s="17" t="s">
        <v>21</v>
      </c>
      <c r="C35" s="17" t="s">
        <v>16</v>
      </c>
      <c r="D35" s="18">
        <v>0</v>
      </c>
      <c r="E35" s="18">
        <v>676326.56</v>
      </c>
      <c r="F35" s="18">
        <v>1270251.32</v>
      </c>
      <c r="G35" s="18">
        <v>9484630.6199999992</v>
      </c>
      <c r="H35" s="18">
        <v>18954897.530000001</v>
      </c>
      <c r="I35" s="18">
        <v>22527414.48</v>
      </c>
      <c r="J35" s="18">
        <v>25992712.52</v>
      </c>
      <c r="K35" s="18">
        <v>25814513.210000001</v>
      </c>
      <c r="L35" s="18">
        <v>24755560.579999998</v>
      </c>
      <c r="M35" s="18">
        <v>24295279.379999999</v>
      </c>
      <c r="N35" s="5"/>
      <c r="O35" s="5"/>
      <c r="P35" s="2"/>
    </row>
    <row r="36" spans="1:16" x14ac:dyDescent="0.25">
      <c r="A36" s="24" t="s">
        <v>20</v>
      </c>
      <c r="B36" s="19" t="s">
        <v>19</v>
      </c>
      <c r="C36" s="19" t="s">
        <v>16</v>
      </c>
      <c r="D36" s="20">
        <v>1341193406.8199999</v>
      </c>
      <c r="E36" s="20">
        <v>1346460533.03</v>
      </c>
      <c r="F36" s="20">
        <v>1384284237.8</v>
      </c>
      <c r="G36" s="20">
        <v>1380554349.2</v>
      </c>
      <c r="H36" s="20">
        <v>1344107772.6900001</v>
      </c>
      <c r="I36" s="20">
        <v>1383242215.8900001</v>
      </c>
      <c r="J36" s="20">
        <v>1522735368.5799999</v>
      </c>
      <c r="K36" s="20">
        <v>1516362220.28</v>
      </c>
      <c r="L36" s="20">
        <v>1445041236.5599999</v>
      </c>
      <c r="M36" s="20">
        <v>1418217530.8199999</v>
      </c>
      <c r="N36" s="5"/>
      <c r="O36" s="5"/>
      <c r="P36" s="2"/>
    </row>
    <row r="37" spans="1:16" x14ac:dyDescent="0.25">
      <c r="A37" s="23" t="s">
        <v>18</v>
      </c>
      <c r="B37" s="17" t="s">
        <v>61</v>
      </c>
      <c r="C37" s="17" t="s">
        <v>16</v>
      </c>
      <c r="D37" s="18">
        <v>0</v>
      </c>
      <c r="E37" s="18">
        <v>0</v>
      </c>
      <c r="F37" s="18">
        <v>0</v>
      </c>
      <c r="G37" s="18">
        <v>261361471.52000001</v>
      </c>
      <c r="H37" s="18">
        <v>223330672.88</v>
      </c>
      <c r="I37" s="18">
        <v>182368120.50999999</v>
      </c>
      <c r="J37" s="18">
        <v>126251108.76000001</v>
      </c>
      <c r="K37" s="18">
        <v>58995592.530000001</v>
      </c>
      <c r="L37" s="18">
        <v>0</v>
      </c>
      <c r="M37" s="18"/>
      <c r="N37" s="5"/>
      <c r="O37" s="5"/>
      <c r="P37" s="2"/>
    </row>
    <row r="38" spans="1:16" x14ac:dyDescent="0.25">
      <c r="A38" s="24" t="s">
        <v>17</v>
      </c>
      <c r="B38" s="19" t="s">
        <v>61</v>
      </c>
      <c r="C38" s="19" t="s">
        <v>16</v>
      </c>
      <c r="D38" s="20">
        <v>0</v>
      </c>
      <c r="E38" s="20">
        <v>0</v>
      </c>
      <c r="F38" s="20">
        <v>0</v>
      </c>
      <c r="G38" s="20">
        <v>331887077.35000002</v>
      </c>
      <c r="H38" s="20">
        <v>283594073</v>
      </c>
      <c r="I38" s="20">
        <v>231578212.75999999</v>
      </c>
      <c r="J38" s="20">
        <v>160318624.06999999</v>
      </c>
      <c r="K38" s="20">
        <v>74914924.019999996</v>
      </c>
      <c r="L38" s="20">
        <v>0</v>
      </c>
      <c r="M38" s="20"/>
      <c r="N38" s="5"/>
      <c r="O38" s="5"/>
      <c r="P38" s="2"/>
    </row>
    <row r="39" spans="1:16" x14ac:dyDescent="0.25">
      <c r="A39" s="26" t="s">
        <v>15</v>
      </c>
      <c r="B39" s="26"/>
      <c r="C39" s="26"/>
      <c r="D39" s="22">
        <f t="shared" ref="D39:J39" si="2">SUM(D40:D50)</f>
        <v>720376818.25</v>
      </c>
      <c r="E39" s="22">
        <f t="shared" si="2"/>
        <v>709408346.08000004</v>
      </c>
      <c r="F39" s="22">
        <f t="shared" si="2"/>
        <v>629348540.06999993</v>
      </c>
      <c r="G39" s="22">
        <f t="shared" si="2"/>
        <v>557823880.18000007</v>
      </c>
      <c r="H39" s="22">
        <f t="shared" si="2"/>
        <v>917301530.88999999</v>
      </c>
      <c r="I39" s="22">
        <f t="shared" si="2"/>
        <v>557823880.18000007</v>
      </c>
      <c r="J39" s="22">
        <f t="shared" si="2"/>
        <v>1302641306.25</v>
      </c>
      <c r="K39" s="22">
        <f>SUM(K40:K50)</f>
        <v>1474442189.51</v>
      </c>
      <c r="L39" s="22">
        <f t="shared" ref="L39:M39" si="3">SUM(L40:L50)</f>
        <v>1831158246.5699999</v>
      </c>
      <c r="M39" s="22">
        <f t="shared" si="3"/>
        <v>1943295363.74</v>
      </c>
      <c r="N39" s="5"/>
      <c r="O39" s="5"/>
      <c r="P39" s="2"/>
    </row>
    <row r="40" spans="1:16" x14ac:dyDescent="0.25">
      <c r="A40" s="23" t="s">
        <v>14</v>
      </c>
      <c r="B40" s="17" t="s">
        <v>2</v>
      </c>
      <c r="C40" s="17" t="s">
        <v>1</v>
      </c>
      <c r="D40" s="18">
        <v>16123130.210000001</v>
      </c>
      <c r="E40" s="18">
        <v>5372516.6699999999</v>
      </c>
      <c r="F40" s="18">
        <v>0</v>
      </c>
      <c r="G40" s="18">
        <v>0</v>
      </c>
      <c r="H40" s="18">
        <v>0</v>
      </c>
      <c r="I40" s="18">
        <v>0</v>
      </c>
      <c r="J40" s="18"/>
      <c r="K40" s="18"/>
      <c r="L40" s="18"/>
      <c r="M40" s="18"/>
      <c r="N40" s="5"/>
      <c r="O40" s="5"/>
      <c r="P40" s="2"/>
    </row>
    <row r="41" spans="1:16" x14ac:dyDescent="0.25">
      <c r="A41" s="24" t="s">
        <v>13</v>
      </c>
      <c r="B41" s="19" t="s">
        <v>2</v>
      </c>
      <c r="C41" s="19" t="s">
        <v>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22093137.73</v>
      </c>
      <c r="K41" s="20">
        <v>44596299.380000003</v>
      </c>
      <c r="L41" s="20">
        <v>90992519.459999993</v>
      </c>
      <c r="M41" s="20">
        <v>92540059.209999993</v>
      </c>
      <c r="N41" s="5"/>
      <c r="O41" s="5"/>
      <c r="P41" s="2"/>
    </row>
    <row r="42" spans="1:16" x14ac:dyDescent="0.25">
      <c r="A42" s="23" t="s">
        <v>12</v>
      </c>
      <c r="B42" s="17" t="s">
        <v>2</v>
      </c>
      <c r="C42" s="17" t="s">
        <v>1</v>
      </c>
      <c r="D42" s="18">
        <v>101643921.55</v>
      </c>
      <c r="E42" s="18">
        <v>102394957.36</v>
      </c>
      <c r="F42" s="18">
        <v>98231600.219999999</v>
      </c>
      <c r="G42" s="18">
        <v>97342504.019999996</v>
      </c>
      <c r="H42" s="18">
        <v>138485377.43000001</v>
      </c>
      <c r="I42" s="18">
        <v>97342504.019999996</v>
      </c>
      <c r="J42" s="18">
        <v>127438924.05</v>
      </c>
      <c r="K42" s="18">
        <v>107792529.8</v>
      </c>
      <c r="L42" s="18">
        <v>101009551.20999999</v>
      </c>
      <c r="M42" s="18">
        <v>102727453.92</v>
      </c>
      <c r="N42" s="5"/>
      <c r="O42" s="5"/>
      <c r="P42" s="2"/>
    </row>
    <row r="43" spans="1:16" x14ac:dyDescent="0.25">
      <c r="A43" s="24" t="s">
        <v>11</v>
      </c>
      <c r="B43" s="19" t="s">
        <v>2</v>
      </c>
      <c r="C43" s="19" t="s">
        <v>1</v>
      </c>
      <c r="D43" s="20">
        <v>130019859.44</v>
      </c>
      <c r="E43" s="20">
        <v>107145093.40000001</v>
      </c>
      <c r="F43" s="20">
        <v>75027526.909999996</v>
      </c>
      <c r="G43" s="20">
        <v>38209775.259999998</v>
      </c>
      <c r="H43" s="20">
        <v>81297119.680000007</v>
      </c>
      <c r="I43" s="20">
        <v>38209775.259999998</v>
      </c>
      <c r="J43" s="20"/>
      <c r="K43" s="20"/>
      <c r="L43" s="20"/>
      <c r="M43" s="20"/>
      <c r="N43" s="5"/>
      <c r="O43" s="5"/>
      <c r="P43" s="2"/>
    </row>
    <row r="44" spans="1:16" x14ac:dyDescent="0.25">
      <c r="A44" s="23" t="s">
        <v>10</v>
      </c>
      <c r="B44" s="17" t="s">
        <v>2</v>
      </c>
      <c r="C44" s="17" t="s">
        <v>1</v>
      </c>
      <c r="D44" s="18">
        <v>131005895.33</v>
      </c>
      <c r="E44" s="18">
        <v>136564236.11000001</v>
      </c>
      <c r="F44" s="18">
        <v>137213909.97999999</v>
      </c>
      <c r="G44" s="18">
        <v>150671766.24000001</v>
      </c>
      <c r="H44" s="18">
        <v>187815862.66</v>
      </c>
      <c r="I44" s="18">
        <v>150671766.24000001</v>
      </c>
      <c r="J44" s="18">
        <v>193574644.06999999</v>
      </c>
      <c r="K44" s="18">
        <v>177766773.61000001</v>
      </c>
      <c r="L44" s="18">
        <v>186307226.59</v>
      </c>
      <c r="M44" s="18">
        <v>189475814.96000001</v>
      </c>
      <c r="N44" s="5"/>
      <c r="O44" s="5"/>
      <c r="P44" s="2"/>
    </row>
    <row r="45" spans="1:16" x14ac:dyDescent="0.25">
      <c r="A45" s="24" t="s">
        <v>9</v>
      </c>
      <c r="B45" s="19" t="s">
        <v>7</v>
      </c>
      <c r="C45" s="19" t="s">
        <v>1</v>
      </c>
      <c r="D45" s="20">
        <v>0</v>
      </c>
      <c r="E45" s="20">
        <v>0</v>
      </c>
      <c r="F45" s="20">
        <v>0</v>
      </c>
      <c r="G45" s="20">
        <v>0</v>
      </c>
      <c r="H45" s="20">
        <v>267781061.34</v>
      </c>
      <c r="I45" s="20">
        <v>0</v>
      </c>
      <c r="J45" s="20">
        <v>722599300.55999994</v>
      </c>
      <c r="K45" s="20">
        <v>901227854.53999996</v>
      </c>
      <c r="L45" s="20">
        <v>1181089580.76</v>
      </c>
      <c r="M45" s="20">
        <v>1251564916.95</v>
      </c>
      <c r="N45" s="5"/>
      <c r="O45" s="5"/>
      <c r="P45" s="2"/>
    </row>
    <row r="46" spans="1:16" x14ac:dyDescent="0.25">
      <c r="A46" s="23" t="s">
        <v>8</v>
      </c>
      <c r="B46" s="17" t="s">
        <v>7</v>
      </c>
      <c r="C46" s="17" t="s">
        <v>1</v>
      </c>
      <c r="D46" s="18">
        <v>13503036.720000001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/>
      <c r="K46" s="18"/>
      <c r="L46" s="18"/>
      <c r="M46" s="18"/>
      <c r="N46" s="5"/>
      <c r="O46" s="5"/>
      <c r="P46" s="2"/>
    </row>
    <row r="47" spans="1:16" x14ac:dyDescent="0.25">
      <c r="A47" s="24" t="s">
        <v>6</v>
      </c>
      <c r="B47" s="19" t="s">
        <v>5</v>
      </c>
      <c r="C47" s="19" t="s">
        <v>4</v>
      </c>
      <c r="D47" s="20">
        <v>328080975</v>
      </c>
      <c r="E47" s="20">
        <v>357931542.54000002</v>
      </c>
      <c r="F47" s="20">
        <v>318875502.95999998</v>
      </c>
      <c r="G47" s="20">
        <v>271599834.66000003</v>
      </c>
      <c r="H47" s="20">
        <v>241922109.78</v>
      </c>
      <c r="I47" s="20">
        <v>271599834.66000003</v>
      </c>
      <c r="J47" s="20">
        <v>232351747.68000001</v>
      </c>
      <c r="K47" s="20">
        <v>207027097.19999999</v>
      </c>
      <c r="L47" s="20">
        <v>203205353.94</v>
      </c>
      <c r="M47" s="20">
        <v>185748245.28</v>
      </c>
      <c r="N47" s="5"/>
      <c r="O47" s="5"/>
      <c r="P47" s="2"/>
    </row>
    <row r="48" spans="1:16" x14ac:dyDescent="0.25">
      <c r="A48" s="23" t="s">
        <v>3</v>
      </c>
      <c r="B48" s="17" t="s">
        <v>2</v>
      </c>
      <c r="C48" s="17" t="s">
        <v>1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4583552.16</v>
      </c>
      <c r="K48" s="18">
        <v>16660029.060000001</v>
      </c>
      <c r="L48" s="18">
        <v>26489235.100000001</v>
      </c>
      <c r="M48" s="18">
        <v>26939746.25</v>
      </c>
      <c r="N48" s="5"/>
      <c r="O48" s="5"/>
      <c r="P48" s="2"/>
    </row>
    <row r="49" spans="1:16" x14ac:dyDescent="0.25">
      <c r="A49" s="24" t="s">
        <v>63</v>
      </c>
      <c r="B49" s="19" t="s">
        <v>2</v>
      </c>
      <c r="C49" s="19" t="s">
        <v>1</v>
      </c>
      <c r="D49" s="20"/>
      <c r="E49" s="20"/>
      <c r="F49" s="20"/>
      <c r="G49" s="20"/>
      <c r="H49" s="20"/>
      <c r="I49" s="20"/>
      <c r="J49" s="20"/>
      <c r="K49" s="20">
        <v>19371605.920000002</v>
      </c>
      <c r="L49" s="20">
        <v>22690779.510000002</v>
      </c>
      <c r="M49" s="20">
        <v>71916176.140000001</v>
      </c>
      <c r="N49" s="5"/>
      <c r="O49" s="5"/>
      <c r="P49" s="2"/>
    </row>
    <row r="50" spans="1:16" x14ac:dyDescent="0.25">
      <c r="A50" s="23" t="s">
        <v>64</v>
      </c>
      <c r="B50" s="17" t="s">
        <v>2</v>
      </c>
      <c r="C50" s="17" t="s">
        <v>1</v>
      </c>
      <c r="D50" s="18"/>
      <c r="E50" s="18"/>
      <c r="F50" s="18"/>
      <c r="G50" s="18"/>
      <c r="H50" s="18"/>
      <c r="I50" s="18"/>
      <c r="J50" s="18"/>
      <c r="K50" s="18"/>
      <c r="L50" s="18">
        <v>19374000</v>
      </c>
      <c r="M50" s="18">
        <v>22382951.030000001</v>
      </c>
      <c r="N50" s="5"/>
      <c r="O50" s="5"/>
      <c r="P50" s="2"/>
    </row>
    <row r="51" spans="1:16" customFormat="1" x14ac:dyDescent="0.25">
      <c r="A51" s="27" t="s">
        <v>0</v>
      </c>
      <c r="B51" s="27"/>
      <c r="C51" s="27"/>
      <c r="D51" s="21">
        <f t="shared" ref="D51:J51" si="4">D39+D8</f>
        <v>12868481982.730001</v>
      </c>
      <c r="E51" s="21">
        <f t="shared" si="4"/>
        <v>13105312302.290001</v>
      </c>
      <c r="F51" s="21">
        <f t="shared" si="4"/>
        <v>13373441088.619997</v>
      </c>
      <c r="G51" s="21">
        <f t="shared" si="4"/>
        <v>14286250642.380007</v>
      </c>
      <c r="H51" s="21">
        <f t="shared" si="4"/>
        <v>15775876646.359997</v>
      </c>
      <c r="I51" s="21">
        <f t="shared" si="4"/>
        <v>16299594213.27</v>
      </c>
      <c r="J51" s="21">
        <f t="shared" si="4"/>
        <v>17293163846.040001</v>
      </c>
      <c r="K51" s="21">
        <f t="shared" ref="K51:M51" si="5">K39+K8</f>
        <v>18114825125.43</v>
      </c>
      <c r="L51" s="21">
        <f t="shared" si="5"/>
        <v>18805690299.460003</v>
      </c>
      <c r="M51" s="21">
        <f t="shared" si="5"/>
        <v>18967404446.870003</v>
      </c>
      <c r="N51" s="4"/>
      <c r="O51" s="4"/>
      <c r="P51" s="3"/>
    </row>
    <row r="52" spans="1:16" x14ac:dyDescent="0.25">
      <c r="P52" s="2"/>
    </row>
  </sheetData>
  <mergeCells count="4">
    <mergeCell ref="A8:C8"/>
    <mergeCell ref="A39:C39"/>
    <mergeCell ref="A51:C51"/>
    <mergeCell ref="A5:M6"/>
  </mergeCells>
  <pageMargins left="0.25" right="0.25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2"/>
  <sheetViews>
    <sheetView showGridLines="0" zoomScale="85" zoomScaleNormal="85" workbookViewId="0">
      <selection activeCell="E24" sqref="E24"/>
    </sheetView>
  </sheetViews>
  <sheetFormatPr defaultRowHeight="15" x14ac:dyDescent="0.25"/>
  <cols>
    <col min="1" max="1" width="39" style="1" customWidth="1"/>
    <col min="2" max="2" width="59.42578125" style="1" customWidth="1"/>
    <col min="3" max="3" width="11.5703125" style="1" customWidth="1"/>
    <col min="4" max="4" width="23.42578125" style="1" bestFit="1" customWidth="1"/>
    <col min="5" max="5" width="23.85546875" style="1" bestFit="1" customWidth="1"/>
    <col min="6" max="7" width="23.42578125" style="1" bestFit="1" customWidth="1"/>
    <col min="8" max="8" width="20" style="1" bestFit="1" customWidth="1"/>
    <col min="9" max="9" width="20.7109375" style="1" bestFit="1" customWidth="1"/>
    <col min="10" max="13" width="20.28515625" style="1" customWidth="1"/>
    <col min="14" max="15" width="18" style="1" bestFit="1" customWidth="1"/>
    <col min="16" max="16" width="16.85546875" style="1" bestFit="1" customWidth="1"/>
    <col min="17" max="16384" width="9.140625" style="1"/>
  </cols>
  <sheetData>
    <row r="2" spans="1:16" ht="21.75" x14ac:dyDescent="0.25">
      <c r="B2" s="14" t="s">
        <v>65</v>
      </c>
    </row>
    <row r="3" spans="1:16" ht="21.75" x14ac:dyDescent="0.25">
      <c r="B3" s="14" t="s">
        <v>66</v>
      </c>
    </row>
    <row r="5" spans="1:16" s="6" customFormat="1" ht="15" customHeight="1" x14ac:dyDescent="0.25">
      <c r="A5" s="28" t="s">
        <v>56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7"/>
      <c r="O5" s="7"/>
    </row>
    <row r="6" spans="1:16" s="6" customFormat="1" ht="1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7"/>
      <c r="O6" s="7"/>
    </row>
    <row r="7" spans="1:16" s="6" customFormat="1" x14ac:dyDescent="0.25">
      <c r="A7" s="15" t="s">
        <v>55</v>
      </c>
      <c r="B7" s="15" t="s">
        <v>54</v>
      </c>
      <c r="C7" s="15" t="s">
        <v>53</v>
      </c>
      <c r="D7" s="15">
        <v>2010</v>
      </c>
      <c r="E7" s="15">
        <v>2011</v>
      </c>
      <c r="F7" s="15">
        <v>2012</v>
      </c>
      <c r="G7" s="15">
        <v>2013</v>
      </c>
      <c r="H7" s="15">
        <v>2014</v>
      </c>
      <c r="I7" s="15">
        <v>2015</v>
      </c>
      <c r="J7" s="15">
        <v>2016</v>
      </c>
      <c r="K7" s="15">
        <v>2017</v>
      </c>
      <c r="L7" s="15">
        <v>2018</v>
      </c>
      <c r="M7" s="15" t="s">
        <v>62</v>
      </c>
    </row>
    <row r="8" spans="1:16" s="6" customFormat="1" x14ac:dyDescent="0.25">
      <c r="A8" s="25" t="s">
        <v>52</v>
      </c>
      <c r="B8" s="25"/>
      <c r="C8" s="25"/>
      <c r="D8" s="16">
        <f t="shared" ref="D8:J8" si="0">SUM(D9:D38)</f>
        <v>1185524691.2599998</v>
      </c>
      <c r="E8" s="16">
        <f t="shared" si="0"/>
        <v>1153893881.1099999</v>
      </c>
      <c r="F8" s="16">
        <f t="shared" si="0"/>
        <v>1213975353.5800002</v>
      </c>
      <c r="G8" s="16">
        <f t="shared" si="0"/>
        <v>1283430152.6300001</v>
      </c>
      <c r="H8" s="16">
        <f t="shared" si="0"/>
        <v>1415967161.8099999</v>
      </c>
      <c r="I8" s="16">
        <f t="shared" si="0"/>
        <v>1570941421.7299998</v>
      </c>
      <c r="J8" s="16">
        <f t="shared" si="0"/>
        <v>867263268.77000022</v>
      </c>
      <c r="K8" s="16">
        <f t="shared" ref="K8:M8" si="1">SUM(K9:K38)</f>
        <v>781842505.94000006</v>
      </c>
      <c r="L8" s="16">
        <f t="shared" si="1"/>
        <v>1158081831.3399999</v>
      </c>
      <c r="M8" s="16">
        <f t="shared" si="1"/>
        <v>441299490.85000002</v>
      </c>
    </row>
    <row r="9" spans="1:16" x14ac:dyDescent="0.25">
      <c r="A9" s="23" t="s">
        <v>51</v>
      </c>
      <c r="B9" s="17" t="s">
        <v>50</v>
      </c>
      <c r="C9" s="17" t="s">
        <v>16</v>
      </c>
      <c r="D9" s="18">
        <v>0</v>
      </c>
      <c r="E9" s="18">
        <v>0</v>
      </c>
      <c r="F9" s="18">
        <v>0</v>
      </c>
      <c r="G9" s="18">
        <v>0</v>
      </c>
      <c r="H9" s="18">
        <v>11962586.57</v>
      </c>
      <c r="I9" s="18">
        <v>50009926.790000007</v>
      </c>
      <c r="J9" s="18">
        <v>123945730.75000003</v>
      </c>
      <c r="K9" s="18">
        <v>116506670.41</v>
      </c>
      <c r="L9" s="18">
        <v>42042446.890000001</v>
      </c>
      <c r="M9" s="18">
        <v>25267609.609999999</v>
      </c>
      <c r="N9" s="5"/>
      <c r="O9" s="5"/>
      <c r="P9" s="2"/>
    </row>
    <row r="10" spans="1:16" x14ac:dyDescent="0.25">
      <c r="A10" s="24" t="s">
        <v>60</v>
      </c>
      <c r="B10" s="19" t="s">
        <v>50</v>
      </c>
      <c r="C10" s="19" t="s">
        <v>16</v>
      </c>
      <c r="D10" s="20"/>
      <c r="E10" s="20"/>
      <c r="F10" s="20"/>
      <c r="G10" s="20"/>
      <c r="H10" s="20"/>
      <c r="I10" s="20"/>
      <c r="J10" s="20"/>
      <c r="K10" s="20"/>
      <c r="L10" s="20">
        <v>6480022.2400000002</v>
      </c>
      <c r="M10" s="20">
        <v>0</v>
      </c>
      <c r="N10" s="5"/>
      <c r="O10" s="5"/>
      <c r="P10" s="2"/>
    </row>
    <row r="11" spans="1:16" x14ac:dyDescent="0.25">
      <c r="A11" s="23" t="s">
        <v>49</v>
      </c>
      <c r="B11" s="17" t="s">
        <v>37</v>
      </c>
      <c r="C11" s="17" t="s">
        <v>1</v>
      </c>
      <c r="D11" s="18">
        <v>1588066.03</v>
      </c>
      <c r="E11" s="18">
        <v>1421971.9100000001</v>
      </c>
      <c r="F11" s="18">
        <v>1541445.13</v>
      </c>
      <c r="G11" s="18">
        <v>1610429.42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5"/>
      <c r="O11" s="5"/>
      <c r="P11" s="2"/>
    </row>
    <row r="12" spans="1:16" x14ac:dyDescent="0.25">
      <c r="A12" s="24" t="s">
        <v>48</v>
      </c>
      <c r="B12" s="19" t="s">
        <v>37</v>
      </c>
      <c r="C12" s="19" t="s">
        <v>1</v>
      </c>
      <c r="D12" s="20">
        <v>7493890.0300000003</v>
      </c>
      <c r="E12" s="20">
        <v>6860812.79</v>
      </c>
      <c r="F12" s="20">
        <v>7376413.8800000008</v>
      </c>
      <c r="G12" s="20">
        <v>7424416.6899999995</v>
      </c>
      <c r="H12" s="20">
        <v>3695422.29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5"/>
      <c r="O12" s="5"/>
      <c r="P12" s="2"/>
    </row>
    <row r="13" spans="1:16" x14ac:dyDescent="0.25">
      <c r="A13" s="23" t="s">
        <v>47</v>
      </c>
      <c r="B13" s="17" t="s">
        <v>37</v>
      </c>
      <c r="C13" s="17" t="s">
        <v>1</v>
      </c>
      <c r="D13" s="18">
        <v>6455930.1200000001</v>
      </c>
      <c r="E13" s="18">
        <v>6192998.9199999999</v>
      </c>
      <c r="F13" s="18">
        <v>3340247.16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5"/>
      <c r="O13" s="5"/>
      <c r="P13" s="2"/>
    </row>
    <row r="14" spans="1:16" x14ac:dyDescent="0.25">
      <c r="A14" s="24" t="s">
        <v>46</v>
      </c>
      <c r="B14" s="19" t="s">
        <v>37</v>
      </c>
      <c r="C14" s="19" t="s">
        <v>1</v>
      </c>
      <c r="D14" s="20">
        <v>728868.82000000007</v>
      </c>
      <c r="E14" s="20">
        <v>682684.95</v>
      </c>
      <c r="F14" s="20">
        <v>885994.95</v>
      </c>
      <c r="G14" s="20">
        <v>881865.81</v>
      </c>
      <c r="H14" s="20">
        <v>859228.65000000014</v>
      </c>
      <c r="I14" s="20">
        <v>1302155.25</v>
      </c>
      <c r="J14" s="20">
        <v>1595022.29</v>
      </c>
      <c r="K14" s="20">
        <v>2022417.06</v>
      </c>
      <c r="L14" s="20">
        <v>2947533.4699999997</v>
      </c>
      <c r="M14" s="20">
        <v>1904381.9300000002</v>
      </c>
      <c r="N14" s="5"/>
      <c r="O14" s="5"/>
      <c r="P14" s="2"/>
    </row>
    <row r="15" spans="1:16" x14ac:dyDescent="0.25">
      <c r="A15" s="23" t="s">
        <v>45</v>
      </c>
      <c r="B15" s="17" t="s">
        <v>37</v>
      </c>
      <c r="C15" s="17" t="s">
        <v>16</v>
      </c>
      <c r="D15" s="18">
        <v>42269014.43</v>
      </c>
      <c r="E15" s="18">
        <v>52304441.780000001</v>
      </c>
      <c r="F15" s="18">
        <v>54179260.460000008</v>
      </c>
      <c r="G15" s="18">
        <v>21296203.039999999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5"/>
      <c r="O15" s="5"/>
      <c r="P15" s="2"/>
    </row>
    <row r="16" spans="1:16" x14ac:dyDescent="0.25">
      <c r="A16" s="24" t="s">
        <v>44</v>
      </c>
      <c r="B16" s="19" t="s">
        <v>37</v>
      </c>
      <c r="C16" s="19" t="s">
        <v>16</v>
      </c>
      <c r="D16" s="20">
        <v>0</v>
      </c>
      <c r="E16" s="20">
        <v>0</v>
      </c>
      <c r="F16" s="20">
        <v>0</v>
      </c>
      <c r="G16" s="20">
        <v>10415973.82</v>
      </c>
      <c r="H16" s="20">
        <v>4192374.3999999994</v>
      </c>
      <c r="I16" s="20">
        <v>4626946.4800000004</v>
      </c>
      <c r="J16" s="20">
        <v>5131423.09</v>
      </c>
      <c r="K16" s="20">
        <v>5980186.9500000011</v>
      </c>
      <c r="L16" s="20">
        <v>6746872.8700000001</v>
      </c>
      <c r="M16" s="20">
        <v>2890530.0599999996</v>
      </c>
      <c r="N16" s="5"/>
      <c r="O16" s="5"/>
      <c r="P16" s="2"/>
    </row>
    <row r="17" spans="1:16" x14ac:dyDescent="0.25">
      <c r="A17" s="23" t="s">
        <v>43</v>
      </c>
      <c r="B17" s="17" t="s">
        <v>37</v>
      </c>
      <c r="C17" s="17" t="s">
        <v>16</v>
      </c>
      <c r="D17" s="18">
        <v>12897778.1</v>
      </c>
      <c r="E17" s="18">
        <v>14070225.870000001</v>
      </c>
      <c r="F17" s="18">
        <v>14837031.779999999</v>
      </c>
      <c r="G17" s="18">
        <v>15759277.590000002</v>
      </c>
      <c r="H17" s="18">
        <v>4095366.2800000003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5"/>
      <c r="O17" s="5"/>
      <c r="P17" s="2"/>
    </row>
    <row r="18" spans="1:16" x14ac:dyDescent="0.25">
      <c r="A18" s="24" t="s">
        <v>42</v>
      </c>
      <c r="B18" s="19" t="s">
        <v>37</v>
      </c>
      <c r="C18" s="19" t="s">
        <v>16</v>
      </c>
      <c r="D18" s="20">
        <v>1133606.05</v>
      </c>
      <c r="E18" s="20">
        <v>1132694.9300000002</v>
      </c>
      <c r="F18" s="20">
        <v>1131721.3499999999</v>
      </c>
      <c r="G18" s="20">
        <v>1130681.0400000003</v>
      </c>
      <c r="H18" s="20">
        <v>282499.5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5"/>
      <c r="O18" s="5"/>
      <c r="P18" s="2"/>
    </row>
    <row r="19" spans="1:16" x14ac:dyDescent="0.25">
      <c r="A19" s="23" t="s">
        <v>41</v>
      </c>
      <c r="B19" s="17" t="s">
        <v>37</v>
      </c>
      <c r="C19" s="17" t="s">
        <v>16</v>
      </c>
      <c r="D19" s="18">
        <v>34977341.109999999</v>
      </c>
      <c r="E19" s="18">
        <v>35298621.510000005</v>
      </c>
      <c r="F19" s="18">
        <v>35579634.32</v>
      </c>
      <c r="G19" s="18">
        <v>35584362.25</v>
      </c>
      <c r="H19" s="18">
        <v>8913508.5800000001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5"/>
      <c r="O19" s="5"/>
      <c r="P19" s="2"/>
    </row>
    <row r="20" spans="1:16" x14ac:dyDescent="0.25">
      <c r="A20" s="24" t="s">
        <v>40</v>
      </c>
      <c r="B20" s="19" t="s">
        <v>37</v>
      </c>
      <c r="C20" s="19" t="s">
        <v>16</v>
      </c>
      <c r="D20" s="20">
        <v>12034370.300000001</v>
      </c>
      <c r="E20" s="20">
        <v>13128331.619999997</v>
      </c>
      <c r="F20" s="20">
        <v>13843805.75</v>
      </c>
      <c r="G20" s="20">
        <v>14704314.220000001</v>
      </c>
      <c r="H20" s="20">
        <v>3821212.7699999996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5"/>
      <c r="O20" s="5"/>
      <c r="P20" s="2"/>
    </row>
    <row r="21" spans="1:16" x14ac:dyDescent="0.25">
      <c r="A21" s="23" t="s">
        <v>58</v>
      </c>
      <c r="B21" s="17" t="s">
        <v>37</v>
      </c>
      <c r="C21" s="17" t="s">
        <v>16</v>
      </c>
      <c r="D21" s="18">
        <v>878327657.63999987</v>
      </c>
      <c r="E21" s="18">
        <v>858335546.48000002</v>
      </c>
      <c r="F21" s="18">
        <v>908676877.75</v>
      </c>
      <c r="G21" s="18">
        <v>964681383.91000009</v>
      </c>
      <c r="H21" s="18">
        <v>1016932195.41</v>
      </c>
      <c r="I21" s="18">
        <v>1086387654.1099999</v>
      </c>
      <c r="J21" s="18">
        <v>418560677.67000002</v>
      </c>
      <c r="K21" s="18">
        <v>281880639.67000002</v>
      </c>
      <c r="L21" s="18">
        <v>586502986.17999995</v>
      </c>
      <c r="M21" s="18">
        <v>261522210.49000001</v>
      </c>
      <c r="N21" s="5"/>
      <c r="O21" s="5"/>
      <c r="P21" s="2"/>
    </row>
    <row r="22" spans="1:16" x14ac:dyDescent="0.25">
      <c r="A22" s="24" t="s">
        <v>38</v>
      </c>
      <c r="B22" s="19" t="s">
        <v>37</v>
      </c>
      <c r="C22" s="19" t="s">
        <v>1</v>
      </c>
      <c r="D22" s="20">
        <v>4051642.8</v>
      </c>
      <c r="E22" s="20">
        <v>3955001.3600000003</v>
      </c>
      <c r="F22" s="20">
        <v>4546385.83</v>
      </c>
      <c r="G22" s="20">
        <v>4916471.96</v>
      </c>
      <c r="H22" s="20">
        <v>5426399.8200000003</v>
      </c>
      <c r="I22" s="20">
        <v>8023830.1000000015</v>
      </c>
      <c r="J22" s="20">
        <v>7950142.46</v>
      </c>
      <c r="K22" s="20">
        <v>7421851.5500000007</v>
      </c>
      <c r="L22" s="20">
        <v>8423815.0600000005</v>
      </c>
      <c r="M22" s="20">
        <v>4523078.88</v>
      </c>
      <c r="N22" s="5"/>
      <c r="O22" s="5"/>
      <c r="P22" s="2"/>
    </row>
    <row r="23" spans="1:16" x14ac:dyDescent="0.25">
      <c r="A23" s="23" t="s">
        <v>36</v>
      </c>
      <c r="B23" s="17" t="s">
        <v>35</v>
      </c>
      <c r="C23" s="17" t="s">
        <v>16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5"/>
      <c r="O23" s="5"/>
      <c r="P23" s="2"/>
    </row>
    <row r="24" spans="1:16" x14ac:dyDescent="0.25">
      <c r="A24" s="24" t="s">
        <v>34</v>
      </c>
      <c r="B24" s="19" t="s">
        <v>30</v>
      </c>
      <c r="C24" s="19" t="s">
        <v>16</v>
      </c>
      <c r="D24" s="20">
        <v>0</v>
      </c>
      <c r="E24" s="20">
        <v>0</v>
      </c>
      <c r="F24" s="20">
        <v>0</v>
      </c>
      <c r="G24" s="20">
        <v>0</v>
      </c>
      <c r="H24" s="20">
        <v>14631387.9</v>
      </c>
      <c r="I24" s="20">
        <v>36708440.830000006</v>
      </c>
      <c r="J24" s="20">
        <v>36325097.859999999</v>
      </c>
      <c r="K24" s="20">
        <v>34979521.090000004</v>
      </c>
      <c r="L24" s="20">
        <v>32372126.260000005</v>
      </c>
      <c r="M24" s="20">
        <v>13062573.25</v>
      </c>
      <c r="N24" s="5"/>
      <c r="O24" s="5"/>
      <c r="P24" s="2"/>
    </row>
    <row r="25" spans="1:16" x14ac:dyDescent="0.25">
      <c r="A25" s="23" t="s">
        <v>33</v>
      </c>
      <c r="B25" s="17" t="s">
        <v>30</v>
      </c>
      <c r="C25" s="17" t="s">
        <v>16</v>
      </c>
      <c r="D25" s="18">
        <v>0</v>
      </c>
      <c r="E25" s="18">
        <v>0</v>
      </c>
      <c r="F25" s="18">
        <v>0</v>
      </c>
      <c r="G25" s="18">
        <v>0</v>
      </c>
      <c r="H25" s="18">
        <v>5872917.3300000001</v>
      </c>
      <c r="I25" s="18">
        <v>14734462.66</v>
      </c>
      <c r="J25" s="18">
        <v>14582713.899999999</v>
      </c>
      <c r="K25" s="18">
        <v>14040488.659999998</v>
      </c>
      <c r="L25" s="18">
        <v>12993902.110000001</v>
      </c>
      <c r="M25" s="18">
        <v>5243208.18</v>
      </c>
      <c r="N25" s="5"/>
      <c r="O25" s="5"/>
      <c r="P25" s="2"/>
    </row>
    <row r="26" spans="1:16" x14ac:dyDescent="0.25">
      <c r="A26" s="24" t="s">
        <v>32</v>
      </c>
      <c r="B26" s="19" t="s">
        <v>30</v>
      </c>
      <c r="C26" s="19" t="s">
        <v>16</v>
      </c>
      <c r="D26" s="20">
        <v>0</v>
      </c>
      <c r="E26" s="20">
        <v>0</v>
      </c>
      <c r="F26" s="20">
        <v>0</v>
      </c>
      <c r="G26" s="20">
        <v>3751925.56</v>
      </c>
      <c r="H26" s="20">
        <v>10271404.809999999</v>
      </c>
      <c r="I26" s="20">
        <v>21390921.609999999</v>
      </c>
      <c r="J26" s="20">
        <v>20102068.880000003</v>
      </c>
      <c r="K26" s="20">
        <v>18688468.959999997</v>
      </c>
      <c r="L26" s="20">
        <v>18076276.300000001</v>
      </c>
      <c r="M26" s="20">
        <v>7256380.9399999995</v>
      </c>
      <c r="N26" s="5"/>
      <c r="O26" s="5"/>
      <c r="P26" s="2"/>
    </row>
    <row r="27" spans="1:16" x14ac:dyDescent="0.25">
      <c r="A27" s="23" t="s">
        <v>31</v>
      </c>
      <c r="B27" s="17" t="s">
        <v>30</v>
      </c>
      <c r="C27" s="17" t="s">
        <v>16</v>
      </c>
      <c r="D27" s="18">
        <v>37303043.170000002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5"/>
      <c r="O27" s="5"/>
      <c r="P27" s="2"/>
    </row>
    <row r="28" spans="1:16" x14ac:dyDescent="0.25">
      <c r="A28" s="24" t="s">
        <v>29</v>
      </c>
      <c r="B28" s="19" t="s">
        <v>21</v>
      </c>
      <c r="C28" s="19" t="s">
        <v>1</v>
      </c>
      <c r="D28" s="20">
        <v>2774660.4699999997</v>
      </c>
      <c r="E28" s="20">
        <v>2358253.62</v>
      </c>
      <c r="F28" s="20">
        <v>2578328.6399999997</v>
      </c>
      <c r="G28" s="20">
        <v>2899166.4699999997</v>
      </c>
      <c r="H28" s="20">
        <v>2963421.56</v>
      </c>
      <c r="I28" s="20">
        <v>4103332.78</v>
      </c>
      <c r="J28" s="20">
        <v>4457118.9400000004</v>
      </c>
      <c r="K28" s="20">
        <v>1875906.6400000001</v>
      </c>
      <c r="L28" s="20">
        <v>0</v>
      </c>
      <c r="M28" s="20">
        <v>0</v>
      </c>
      <c r="N28" s="5"/>
      <c r="O28" s="5"/>
      <c r="P28" s="2"/>
    </row>
    <row r="29" spans="1:16" x14ac:dyDescent="0.25">
      <c r="A29" s="23" t="s">
        <v>28</v>
      </c>
      <c r="B29" s="17" t="s">
        <v>21</v>
      </c>
      <c r="C29" s="17" t="s">
        <v>16</v>
      </c>
      <c r="D29" s="18">
        <v>9390596.9199999999</v>
      </c>
      <c r="E29" s="18">
        <v>9441911.3399999999</v>
      </c>
      <c r="F29" s="18">
        <v>9481819.9499999993</v>
      </c>
      <c r="G29" s="18">
        <v>8504565.1799999997</v>
      </c>
      <c r="H29" s="18">
        <v>6409530.5000000009</v>
      </c>
      <c r="I29" s="18">
        <v>622306.72000000009</v>
      </c>
      <c r="J29" s="18">
        <v>0</v>
      </c>
      <c r="K29" s="18">
        <v>0</v>
      </c>
      <c r="L29" s="18">
        <v>0</v>
      </c>
      <c r="M29" s="18">
        <v>0</v>
      </c>
      <c r="N29" s="5"/>
      <c r="O29" s="5"/>
      <c r="P29" s="2"/>
    </row>
    <row r="30" spans="1:16" x14ac:dyDescent="0.25">
      <c r="A30" s="24" t="s">
        <v>27</v>
      </c>
      <c r="B30" s="19" t="s">
        <v>21</v>
      </c>
      <c r="C30" s="19" t="s">
        <v>16</v>
      </c>
      <c r="D30" s="20">
        <v>5002686.1900000004</v>
      </c>
      <c r="E30" s="20">
        <v>5019677.7700000005</v>
      </c>
      <c r="F30" s="20">
        <v>5028131.8600000003</v>
      </c>
      <c r="G30" s="20">
        <v>4994510.0100000007</v>
      </c>
      <c r="H30" s="20">
        <v>4590801.4600000009</v>
      </c>
      <c r="I30" s="20">
        <v>3788322.71</v>
      </c>
      <c r="J30" s="20">
        <v>510756.33999999997</v>
      </c>
      <c r="K30" s="20">
        <v>66825.48</v>
      </c>
      <c r="L30" s="20">
        <v>0</v>
      </c>
      <c r="M30" s="20">
        <v>0</v>
      </c>
      <c r="N30" s="5"/>
      <c r="O30" s="5"/>
      <c r="P30" s="2"/>
    </row>
    <row r="31" spans="1:16" x14ac:dyDescent="0.25">
      <c r="A31" s="23" t="s">
        <v>26</v>
      </c>
      <c r="B31" s="17" t="s">
        <v>21</v>
      </c>
      <c r="C31" s="17" t="s">
        <v>16</v>
      </c>
      <c r="D31" s="18">
        <v>0</v>
      </c>
      <c r="E31" s="18">
        <v>0</v>
      </c>
      <c r="F31" s="18">
        <v>0</v>
      </c>
      <c r="G31" s="18">
        <v>575888.37000000011</v>
      </c>
      <c r="H31" s="18">
        <v>2016178.8499999999</v>
      </c>
      <c r="I31" s="18">
        <v>2861361.91</v>
      </c>
      <c r="J31" s="18">
        <v>3142760.63</v>
      </c>
      <c r="K31" s="18">
        <v>3456537.2600000002</v>
      </c>
      <c r="L31" s="18">
        <v>3449115.82</v>
      </c>
      <c r="M31" s="18">
        <v>1489302.5899999999</v>
      </c>
      <c r="N31" s="5"/>
      <c r="O31" s="5"/>
      <c r="P31" s="2"/>
    </row>
    <row r="32" spans="1:16" x14ac:dyDescent="0.25">
      <c r="A32" s="24" t="s">
        <v>25</v>
      </c>
      <c r="B32" s="19" t="s">
        <v>21</v>
      </c>
      <c r="C32" s="19" t="s">
        <v>16</v>
      </c>
      <c r="D32" s="20">
        <v>0</v>
      </c>
      <c r="E32" s="20">
        <v>0</v>
      </c>
      <c r="F32" s="20">
        <v>0</v>
      </c>
      <c r="G32" s="20">
        <v>17372.800000000003</v>
      </c>
      <c r="H32" s="20">
        <v>288648.50999999995</v>
      </c>
      <c r="I32" s="20">
        <v>608972.2699999999</v>
      </c>
      <c r="J32" s="20">
        <v>700897.51</v>
      </c>
      <c r="K32" s="20">
        <v>746177.98</v>
      </c>
      <c r="L32" s="20">
        <v>723808.19</v>
      </c>
      <c r="M32" s="20">
        <v>324008.90999999997</v>
      </c>
      <c r="N32" s="5"/>
      <c r="O32" s="5"/>
      <c r="P32" s="2"/>
    </row>
    <row r="33" spans="1:16" x14ac:dyDescent="0.25">
      <c r="A33" s="23" t="s">
        <v>24</v>
      </c>
      <c r="B33" s="17" t="s">
        <v>21</v>
      </c>
      <c r="C33" s="17" t="s">
        <v>16</v>
      </c>
      <c r="D33" s="18">
        <v>0</v>
      </c>
      <c r="E33" s="18">
        <v>0</v>
      </c>
      <c r="F33" s="18">
        <v>0</v>
      </c>
      <c r="G33" s="18">
        <v>130657.4</v>
      </c>
      <c r="H33" s="18">
        <v>514277.16000000003</v>
      </c>
      <c r="I33" s="18">
        <v>729053.81</v>
      </c>
      <c r="J33" s="18">
        <v>934144.54</v>
      </c>
      <c r="K33" s="18">
        <v>1018356.54</v>
      </c>
      <c r="L33" s="18">
        <v>937393.63</v>
      </c>
      <c r="M33" s="18">
        <v>388075.24</v>
      </c>
      <c r="N33" s="5"/>
      <c r="O33" s="5"/>
      <c r="P33" s="2"/>
    </row>
    <row r="34" spans="1:16" x14ac:dyDescent="0.25">
      <c r="A34" s="24" t="s">
        <v>23</v>
      </c>
      <c r="B34" s="19" t="s">
        <v>21</v>
      </c>
      <c r="C34" s="19" t="s">
        <v>16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5"/>
      <c r="O34" s="5"/>
      <c r="P34" s="2"/>
    </row>
    <row r="35" spans="1:16" x14ac:dyDescent="0.25">
      <c r="A35" s="23" t="s">
        <v>22</v>
      </c>
      <c r="B35" s="17" t="s">
        <v>21</v>
      </c>
      <c r="C35" s="17" t="s">
        <v>16</v>
      </c>
      <c r="D35" s="18">
        <v>0</v>
      </c>
      <c r="E35" s="18">
        <v>7368.38</v>
      </c>
      <c r="F35" s="18">
        <v>84751.69</v>
      </c>
      <c r="G35" s="18">
        <v>402586.95000000007</v>
      </c>
      <c r="H35" s="18">
        <v>1747126.6600000001</v>
      </c>
      <c r="I35" s="18">
        <v>2282266.25</v>
      </c>
      <c r="J35" s="18">
        <v>2891127.43</v>
      </c>
      <c r="K35" s="18">
        <v>3368163.65</v>
      </c>
      <c r="L35" s="18">
        <v>3264045.85</v>
      </c>
      <c r="M35" s="18">
        <v>1351029.4700000002</v>
      </c>
      <c r="N35" s="5"/>
      <c r="O35" s="5"/>
      <c r="P35" s="2"/>
    </row>
    <row r="36" spans="1:16" x14ac:dyDescent="0.25">
      <c r="A36" s="24" t="s">
        <v>20</v>
      </c>
      <c r="B36" s="19" t="s">
        <v>19</v>
      </c>
      <c r="C36" s="19" t="s">
        <v>16</v>
      </c>
      <c r="D36" s="20">
        <v>129095539.08000003</v>
      </c>
      <c r="E36" s="20">
        <v>143683337.87999997</v>
      </c>
      <c r="F36" s="20">
        <v>150863503.08000001</v>
      </c>
      <c r="G36" s="20">
        <v>163078435.44000003</v>
      </c>
      <c r="H36" s="20">
        <v>169614483.04999998</v>
      </c>
      <c r="I36" s="20">
        <v>178588421.63999999</v>
      </c>
      <c r="J36" s="20">
        <v>49424836.320000008</v>
      </c>
      <c r="K36" s="20">
        <v>97085069.480000004</v>
      </c>
      <c r="L36" s="20">
        <v>260118317.75999996</v>
      </c>
      <c r="M36" s="20">
        <v>116077101.29999998</v>
      </c>
      <c r="N36" s="5"/>
      <c r="O36" s="5"/>
      <c r="P36" s="2"/>
    </row>
    <row r="37" spans="1:16" x14ac:dyDescent="0.25">
      <c r="A37" s="23" t="s">
        <v>18</v>
      </c>
      <c r="B37" s="17" t="s">
        <v>61</v>
      </c>
      <c r="C37" s="17" t="s">
        <v>16</v>
      </c>
      <c r="D37" s="18">
        <v>0</v>
      </c>
      <c r="E37" s="18">
        <v>0</v>
      </c>
      <c r="F37" s="18">
        <v>0</v>
      </c>
      <c r="G37" s="18">
        <v>9106223.6700000018</v>
      </c>
      <c r="H37" s="18">
        <v>60515934.63000001</v>
      </c>
      <c r="I37" s="18">
        <v>67922448.659999996</v>
      </c>
      <c r="J37" s="18">
        <v>77982942.329999998</v>
      </c>
      <c r="K37" s="18">
        <v>84898178.219999999</v>
      </c>
      <c r="L37" s="18">
        <v>76218244.129999995</v>
      </c>
      <c r="M37" s="18">
        <v>0</v>
      </c>
      <c r="N37" s="5"/>
      <c r="O37" s="5"/>
      <c r="P37" s="2"/>
    </row>
    <row r="38" spans="1:16" x14ac:dyDescent="0.25">
      <c r="A38" s="24" t="s">
        <v>17</v>
      </c>
      <c r="B38" s="19" t="s">
        <v>61</v>
      </c>
      <c r="C38" s="19" t="s">
        <v>16</v>
      </c>
      <c r="D38" s="20">
        <v>0</v>
      </c>
      <c r="E38" s="20">
        <v>0</v>
      </c>
      <c r="F38" s="20">
        <v>0</v>
      </c>
      <c r="G38" s="20">
        <v>11563441.029999999</v>
      </c>
      <c r="H38" s="20">
        <v>76350255.11999999</v>
      </c>
      <c r="I38" s="20">
        <v>86250597.149999991</v>
      </c>
      <c r="J38" s="20">
        <v>99025807.829999998</v>
      </c>
      <c r="K38" s="20">
        <v>107807046.34</v>
      </c>
      <c r="L38" s="20">
        <v>96784924.579999983</v>
      </c>
      <c r="M38" s="20">
        <v>0</v>
      </c>
      <c r="N38" s="5"/>
      <c r="O38" s="5"/>
      <c r="P38" s="2"/>
    </row>
    <row r="39" spans="1:16" x14ac:dyDescent="0.25">
      <c r="A39" s="26" t="s">
        <v>15</v>
      </c>
      <c r="B39" s="26"/>
      <c r="C39" s="26"/>
      <c r="D39" s="22">
        <f t="shared" ref="D39:K39" si="2">SUM(D40:D50)</f>
        <v>158728262.88999999</v>
      </c>
      <c r="E39" s="22">
        <f t="shared" si="2"/>
        <v>135859196.64000002</v>
      </c>
      <c r="F39" s="22">
        <f t="shared" si="2"/>
        <v>135677799.45999998</v>
      </c>
      <c r="G39" s="22">
        <f t="shared" si="2"/>
        <v>113851308.46000001</v>
      </c>
      <c r="H39" s="22">
        <f t="shared" si="2"/>
        <v>138179083.29999998</v>
      </c>
      <c r="I39" s="22">
        <f t="shared" si="2"/>
        <v>174010870.13</v>
      </c>
      <c r="J39" s="22">
        <f t="shared" si="2"/>
        <v>156003868.65000001</v>
      </c>
      <c r="K39" s="22">
        <f t="shared" si="2"/>
        <v>122622194.84999999</v>
      </c>
      <c r="L39" s="22">
        <f>SUM(L40:L50)</f>
        <v>144942290.60000002</v>
      </c>
      <c r="M39" s="22">
        <f>SUM(M40:M50)</f>
        <v>51720392.359999999</v>
      </c>
      <c r="N39" s="5"/>
      <c r="O39" s="5"/>
      <c r="P39" s="2"/>
    </row>
    <row r="40" spans="1:16" x14ac:dyDescent="0.25">
      <c r="A40" s="23" t="s">
        <v>14</v>
      </c>
      <c r="B40" s="17" t="s">
        <v>2</v>
      </c>
      <c r="C40" s="17" t="s">
        <v>1</v>
      </c>
      <c r="D40" s="18">
        <v>12654534.48</v>
      </c>
      <c r="E40" s="18">
        <v>12405791.23</v>
      </c>
      <c r="F40" s="18">
        <v>14514478.23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5"/>
      <c r="O40" s="5"/>
      <c r="P40" s="2"/>
    </row>
    <row r="41" spans="1:16" x14ac:dyDescent="0.25">
      <c r="A41" s="24" t="s">
        <v>13</v>
      </c>
      <c r="B41" s="19" t="s">
        <v>2</v>
      </c>
      <c r="C41" s="19" t="s">
        <v>1</v>
      </c>
      <c r="D41" s="20">
        <v>0</v>
      </c>
      <c r="E41" s="20">
        <v>0</v>
      </c>
      <c r="F41" s="20">
        <v>0</v>
      </c>
      <c r="G41" s="20">
        <v>0</v>
      </c>
      <c r="H41" s="20">
        <v>43494.400000000001</v>
      </c>
      <c r="I41" s="20">
        <v>546128.82999999996</v>
      </c>
      <c r="J41" s="20">
        <v>1438569.67</v>
      </c>
      <c r="K41" s="20">
        <v>1089198.8900000001</v>
      </c>
      <c r="L41" s="20">
        <v>2633885.0300000003</v>
      </c>
      <c r="M41" s="20">
        <v>2084265.56</v>
      </c>
      <c r="N41" s="5"/>
      <c r="O41" s="5"/>
      <c r="P41" s="2"/>
    </row>
    <row r="42" spans="1:16" x14ac:dyDescent="0.25">
      <c r="A42" s="23" t="s">
        <v>12</v>
      </c>
      <c r="B42" s="17" t="s">
        <v>2</v>
      </c>
      <c r="C42" s="17" t="s">
        <v>1</v>
      </c>
      <c r="D42" s="18">
        <v>15933153.190000001</v>
      </c>
      <c r="E42" s="18">
        <v>14426972.460000001</v>
      </c>
      <c r="F42" s="18">
        <v>16075412.129999999</v>
      </c>
      <c r="G42" s="18">
        <v>18350166.539999999</v>
      </c>
      <c r="H42" s="18">
        <v>19940712.02</v>
      </c>
      <c r="I42" s="18">
        <v>28839806.66</v>
      </c>
      <c r="J42" s="18">
        <v>28594943.789999999</v>
      </c>
      <c r="K42" s="18">
        <v>27423227.009999998</v>
      </c>
      <c r="L42" s="18">
        <v>29945076.090000004</v>
      </c>
      <c r="M42" s="18">
        <v>0</v>
      </c>
      <c r="N42" s="5"/>
      <c r="O42" s="5"/>
      <c r="P42" s="2"/>
    </row>
    <row r="43" spans="1:16" x14ac:dyDescent="0.25">
      <c r="A43" s="24" t="s">
        <v>11</v>
      </c>
      <c r="B43" s="19" t="s">
        <v>2</v>
      </c>
      <c r="C43" s="19" t="s">
        <v>1</v>
      </c>
      <c r="D43" s="20">
        <v>43205474.409999996</v>
      </c>
      <c r="E43" s="20">
        <v>40310241.510000005</v>
      </c>
      <c r="F43" s="20">
        <v>45412833.599999994</v>
      </c>
      <c r="G43" s="20">
        <v>47699806.790000007</v>
      </c>
      <c r="H43" s="20">
        <v>51654074.289999999</v>
      </c>
      <c r="I43" s="20">
        <v>72942212.780000001</v>
      </c>
      <c r="J43" s="20">
        <v>37492679.43</v>
      </c>
      <c r="K43" s="20">
        <v>0</v>
      </c>
      <c r="L43" s="20">
        <v>0</v>
      </c>
      <c r="M43" s="20">
        <v>0</v>
      </c>
      <c r="N43" s="5"/>
      <c r="O43" s="5"/>
      <c r="P43" s="2"/>
    </row>
    <row r="44" spans="1:16" x14ac:dyDescent="0.25">
      <c r="A44" s="23" t="s">
        <v>10</v>
      </c>
      <c r="B44" s="17" t="s">
        <v>2</v>
      </c>
      <c r="C44" s="17" t="s">
        <v>1</v>
      </c>
      <c r="D44" s="18">
        <v>15403459.460000001</v>
      </c>
      <c r="E44" s="18">
        <v>14059231.059999999</v>
      </c>
      <c r="F44" s="18">
        <v>14903910.93</v>
      </c>
      <c r="G44" s="18">
        <v>8502985.2200000007</v>
      </c>
      <c r="H44" s="18">
        <v>28047436.530000001</v>
      </c>
      <c r="I44" s="18">
        <v>28205291.549999997</v>
      </c>
      <c r="J44" s="18">
        <v>27482687.780000001</v>
      </c>
      <c r="K44" s="18">
        <v>27690077.66</v>
      </c>
      <c r="L44" s="18">
        <v>30573785.530000001</v>
      </c>
      <c r="M44" s="18">
        <v>0</v>
      </c>
      <c r="N44" s="5"/>
      <c r="O44" s="5"/>
      <c r="P44" s="2"/>
    </row>
    <row r="45" spans="1:16" x14ac:dyDescent="0.25">
      <c r="A45" s="24" t="s">
        <v>9</v>
      </c>
      <c r="B45" s="19" t="s">
        <v>7</v>
      </c>
      <c r="C45" s="19" t="s">
        <v>1</v>
      </c>
      <c r="D45" s="20">
        <v>0</v>
      </c>
      <c r="E45" s="20">
        <v>0</v>
      </c>
      <c r="F45" s="20">
        <v>0</v>
      </c>
      <c r="G45" s="20">
        <v>0</v>
      </c>
      <c r="H45" s="20">
        <v>492713.10000000003</v>
      </c>
      <c r="I45" s="20">
        <v>3413027.8</v>
      </c>
      <c r="J45" s="20">
        <v>6935106.46</v>
      </c>
      <c r="K45" s="20">
        <v>20598578.620000001</v>
      </c>
      <c r="L45" s="20">
        <v>27269809.640000001</v>
      </c>
      <c r="M45" s="20">
        <v>19084852.800000001</v>
      </c>
      <c r="N45" s="5"/>
      <c r="O45" s="5"/>
      <c r="P45" s="2"/>
    </row>
    <row r="46" spans="1:16" x14ac:dyDescent="0.25">
      <c r="A46" s="23" t="s">
        <v>8</v>
      </c>
      <c r="B46" s="17" t="s">
        <v>7</v>
      </c>
      <c r="C46" s="17" t="s">
        <v>1</v>
      </c>
      <c r="D46" s="18">
        <v>32653466.670000002</v>
      </c>
      <c r="E46" s="18">
        <v>15764032.889999999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5"/>
      <c r="O46" s="5"/>
      <c r="P46" s="2"/>
    </row>
    <row r="47" spans="1:16" x14ac:dyDescent="0.25">
      <c r="A47" s="24" t="s">
        <v>6</v>
      </c>
      <c r="B47" s="19" t="s">
        <v>5</v>
      </c>
      <c r="C47" s="19" t="s">
        <v>4</v>
      </c>
      <c r="D47" s="20">
        <v>38878174.68</v>
      </c>
      <c r="E47" s="20">
        <v>38892927.490000002</v>
      </c>
      <c r="F47" s="20">
        <v>44771164.57</v>
      </c>
      <c r="G47" s="20">
        <v>39298349.909999996</v>
      </c>
      <c r="H47" s="20">
        <v>38000652.959999993</v>
      </c>
      <c r="I47" s="20">
        <v>39989322.450000003</v>
      </c>
      <c r="J47" s="20">
        <v>53874608.770000003</v>
      </c>
      <c r="K47" s="20">
        <v>45606900.259999998</v>
      </c>
      <c r="L47" s="20">
        <v>49531227.370000005</v>
      </c>
      <c r="M47" s="20">
        <v>26579873.77</v>
      </c>
      <c r="N47" s="5"/>
      <c r="O47" s="5"/>
      <c r="P47" s="2"/>
    </row>
    <row r="48" spans="1:16" x14ac:dyDescent="0.25">
      <c r="A48" s="23" t="s">
        <v>3</v>
      </c>
      <c r="B48" s="17" t="s">
        <v>2</v>
      </c>
      <c r="C48" s="17" t="s">
        <v>1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75080.06</v>
      </c>
      <c r="J48" s="18">
        <v>185272.75</v>
      </c>
      <c r="K48" s="18">
        <v>214212.41</v>
      </c>
      <c r="L48" s="18">
        <v>648045.04</v>
      </c>
      <c r="M48" s="18">
        <v>478673.45</v>
      </c>
      <c r="N48" s="5"/>
      <c r="O48" s="5"/>
      <c r="P48" s="2"/>
    </row>
    <row r="49" spans="1:16" x14ac:dyDescent="0.25">
      <c r="A49" s="24" t="s">
        <v>63</v>
      </c>
      <c r="B49" s="19" t="s">
        <v>2</v>
      </c>
      <c r="C49" s="19" t="s">
        <v>1</v>
      </c>
      <c r="D49" s="20"/>
      <c r="E49" s="20"/>
      <c r="F49" s="20"/>
      <c r="G49" s="20"/>
      <c r="H49" s="20"/>
      <c r="I49" s="20"/>
      <c r="J49" s="20"/>
      <c r="K49" s="20"/>
      <c r="L49" s="20">
        <v>1612468.13</v>
      </c>
      <c r="M49" s="20">
        <v>949515.51</v>
      </c>
      <c r="N49" s="5"/>
      <c r="O49" s="5"/>
      <c r="P49" s="2"/>
    </row>
    <row r="50" spans="1:16" x14ac:dyDescent="0.25">
      <c r="A50" s="23" t="s">
        <v>64</v>
      </c>
      <c r="B50" s="17" t="s">
        <v>2</v>
      </c>
      <c r="C50" s="17" t="s">
        <v>1</v>
      </c>
      <c r="D50" s="18"/>
      <c r="E50" s="18"/>
      <c r="F50" s="18"/>
      <c r="G50" s="18"/>
      <c r="H50" s="18"/>
      <c r="I50" s="18"/>
      <c r="J50" s="18"/>
      <c r="K50" s="18"/>
      <c r="L50" s="18">
        <v>2727993.77</v>
      </c>
      <c r="M50" s="18">
        <v>2543211.27</v>
      </c>
      <c r="N50" s="5"/>
      <c r="O50" s="5"/>
      <c r="P50" s="2"/>
    </row>
    <row r="51" spans="1:16" customFormat="1" x14ac:dyDescent="0.25">
      <c r="A51" s="27" t="s">
        <v>0</v>
      </c>
      <c r="B51" s="27"/>
      <c r="C51" s="27"/>
      <c r="D51" s="21">
        <f t="shared" ref="D51:J51" si="3">D8+D39</f>
        <v>1344252954.1499996</v>
      </c>
      <c r="E51" s="21">
        <f t="shared" si="3"/>
        <v>1289753077.75</v>
      </c>
      <c r="F51" s="21">
        <f t="shared" si="3"/>
        <v>1349653153.0400002</v>
      </c>
      <c r="G51" s="21">
        <f t="shared" si="3"/>
        <v>1397281461.0900002</v>
      </c>
      <c r="H51" s="21">
        <f t="shared" si="3"/>
        <v>1554146245.1099999</v>
      </c>
      <c r="I51" s="21">
        <f t="shared" si="3"/>
        <v>1744952291.8599997</v>
      </c>
      <c r="J51" s="21">
        <f t="shared" si="3"/>
        <v>1023267137.4200002</v>
      </c>
      <c r="K51" s="21">
        <f t="shared" ref="K51:M51" si="4">K8+K39</f>
        <v>904464700.79000008</v>
      </c>
      <c r="L51" s="21">
        <f t="shared" si="4"/>
        <v>1303024121.9400001</v>
      </c>
      <c r="M51" s="21">
        <f t="shared" si="4"/>
        <v>493019883.21000004</v>
      </c>
      <c r="N51" s="4"/>
      <c r="O51" s="4"/>
      <c r="P51" s="3"/>
    </row>
    <row r="52" spans="1:16" ht="99" customHeight="1" x14ac:dyDescent="0.25">
      <c r="A52" s="29" t="s">
        <v>59</v>
      </c>
      <c r="B52" s="29"/>
      <c r="C52" s="29"/>
      <c r="D52" s="29"/>
      <c r="E52" s="29"/>
      <c r="F52" s="29"/>
      <c r="G52" s="29"/>
      <c r="H52" s="29"/>
      <c r="I52" s="29"/>
      <c r="J52" s="29"/>
      <c r="P52" s="2"/>
    </row>
  </sheetData>
  <mergeCells count="5">
    <mergeCell ref="A39:C39"/>
    <mergeCell ref="A51:C51"/>
    <mergeCell ref="A8:C8"/>
    <mergeCell ref="A52:J52"/>
    <mergeCell ref="A5:M6"/>
  </mergeCells>
  <pageMargins left="0.25" right="0.25" top="0.75" bottom="0.75" header="0.3" footer="0.3"/>
  <pageSetup paperSize="9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"/>
  <sheetViews>
    <sheetView showGridLines="0" workbookViewId="0">
      <selection activeCell="B3" sqref="B3"/>
    </sheetView>
  </sheetViews>
  <sheetFormatPr defaultRowHeight="15" x14ac:dyDescent="0.25"/>
  <cols>
    <col min="2" max="2" width="47.28515625" customWidth="1"/>
    <col min="3" max="11" width="14.28515625" bestFit="1" customWidth="1"/>
    <col min="12" max="12" width="19.140625" bestFit="1" customWidth="1"/>
  </cols>
  <sheetData>
    <row r="2" spans="2:12" ht="15.75" thickBot="1" x14ac:dyDescent="0.3"/>
    <row r="3" spans="2:12" ht="37.5" customHeight="1" thickTop="1" thickBot="1" x14ac:dyDescent="0.3">
      <c r="B3" s="9" t="s">
        <v>72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 t="s">
        <v>73</v>
      </c>
    </row>
    <row r="4" spans="2:12" ht="30" customHeight="1" thickTop="1" thickBot="1" x14ac:dyDescent="0.3">
      <c r="B4" s="10" t="s">
        <v>67</v>
      </c>
      <c r="C4" s="11">
        <v>15414.722681219999</v>
      </c>
      <c r="D4" s="11">
        <v>14950.80662626</v>
      </c>
      <c r="E4" s="11">
        <v>13067.7858645</v>
      </c>
      <c r="F4" s="11">
        <v>15216</v>
      </c>
      <c r="G4" s="11">
        <v>16476.241212879999</v>
      </c>
      <c r="H4" s="11">
        <v>16059.066976120001</v>
      </c>
      <c r="I4" s="11">
        <v>13251.93144463</v>
      </c>
      <c r="J4" s="11">
        <v>10742.97716438</v>
      </c>
      <c r="K4" s="11">
        <v>10024.44939424</v>
      </c>
      <c r="L4" s="11">
        <f>11577723730.12/1000000</f>
        <v>11577.72373012</v>
      </c>
    </row>
    <row r="5" spans="2:12" ht="30" customHeight="1" thickTop="1" thickBot="1" x14ac:dyDescent="0.3">
      <c r="B5" s="10" t="s">
        <v>68</v>
      </c>
      <c r="C5" s="11">
        <v>16963.003163630001</v>
      </c>
      <c r="D5" s="11">
        <v>19713.40170934</v>
      </c>
      <c r="E5" s="11">
        <v>21849.072564419999</v>
      </c>
      <c r="F5" s="11">
        <v>25398</v>
      </c>
      <c r="G5" s="11">
        <v>28336.698864229998</v>
      </c>
      <c r="H5" s="11">
        <v>31876.371512270001</v>
      </c>
      <c r="I5" s="11">
        <v>34135.477821979999</v>
      </c>
      <c r="J5" s="11">
        <v>36615.275854389998</v>
      </c>
      <c r="K5" s="11">
        <v>36059.750056500001</v>
      </c>
      <c r="L5" s="11">
        <f>37816025188.01/1000000</f>
        <v>37816.025188010004</v>
      </c>
    </row>
    <row r="6" spans="2:12" ht="30" customHeight="1" thickTop="1" thickBot="1" x14ac:dyDescent="0.3">
      <c r="B6" s="10" t="s">
        <v>69</v>
      </c>
      <c r="C6" s="13">
        <v>2</v>
      </c>
      <c r="D6" s="13">
        <v>2</v>
      </c>
      <c r="E6" s="13">
        <v>2</v>
      </c>
      <c r="F6" s="13">
        <v>2</v>
      </c>
      <c r="G6" s="13">
        <v>2</v>
      </c>
      <c r="H6" s="13">
        <v>2</v>
      </c>
      <c r="I6" s="13">
        <v>2</v>
      </c>
      <c r="J6" s="13">
        <v>2</v>
      </c>
      <c r="K6" s="13">
        <v>2</v>
      </c>
      <c r="L6" s="13">
        <v>2</v>
      </c>
    </row>
    <row r="7" spans="2:12" ht="30" customHeight="1" thickTop="1" thickBot="1" x14ac:dyDescent="0.3">
      <c r="B7" s="10" t="s">
        <v>70</v>
      </c>
      <c r="C7" s="13">
        <f>C4/C5</f>
        <v>0.90872603940028518</v>
      </c>
      <c r="D7" s="13">
        <f t="shared" ref="D7:L7" si="0">D4/D5</f>
        <v>0.75840825681427004</v>
      </c>
      <c r="E7" s="13">
        <f t="shared" si="0"/>
        <v>0.59809338936336198</v>
      </c>
      <c r="F7" s="13">
        <f t="shared" si="0"/>
        <v>0.59910229151901728</v>
      </c>
      <c r="G7" s="13">
        <f t="shared" si="0"/>
        <v>0.58144532967029194</v>
      </c>
      <c r="H7" s="13">
        <f t="shared" si="0"/>
        <v>0.50379218882985066</v>
      </c>
      <c r="I7" s="13">
        <f t="shared" si="0"/>
        <v>0.38821578868004059</v>
      </c>
      <c r="J7" s="13">
        <f t="shared" si="0"/>
        <v>0.29340150835138301</v>
      </c>
      <c r="K7" s="13">
        <f t="shared" si="0"/>
        <v>0.27799553181963971</v>
      </c>
      <c r="L7" s="13">
        <f t="shared" si="0"/>
        <v>0.30615919236775968</v>
      </c>
    </row>
    <row r="8" spans="2:12" ht="41.25" customHeight="1" thickTop="1" thickBot="1" x14ac:dyDescent="0.3">
      <c r="B8" s="12" t="s">
        <v>71</v>
      </c>
      <c r="C8" s="11">
        <f>C5*2</f>
        <v>33926.006327260002</v>
      </c>
      <c r="D8" s="11">
        <f t="shared" ref="D8:L8" si="1">D5*2</f>
        <v>39426.80341868</v>
      </c>
      <c r="E8" s="11">
        <f t="shared" si="1"/>
        <v>43698.145128839999</v>
      </c>
      <c r="F8" s="11">
        <f t="shared" si="1"/>
        <v>50796</v>
      </c>
      <c r="G8" s="11">
        <f t="shared" si="1"/>
        <v>56673.397728459997</v>
      </c>
      <c r="H8" s="11">
        <f t="shared" si="1"/>
        <v>63752.743024540003</v>
      </c>
      <c r="I8" s="11">
        <f t="shared" si="1"/>
        <v>68270.955643959998</v>
      </c>
      <c r="J8" s="11">
        <f t="shared" si="1"/>
        <v>73230.551708779996</v>
      </c>
      <c r="K8" s="11">
        <f t="shared" si="1"/>
        <v>72119.500113000002</v>
      </c>
      <c r="L8" s="11">
        <f t="shared" si="1"/>
        <v>75632.050376020008</v>
      </c>
    </row>
    <row r="9" spans="2:12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do Saldo Devedor</vt:lpstr>
      <vt:lpstr>Resumo Serviço da Dívida</vt:lpstr>
      <vt:lpstr>DCL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2019-06-28T20:23:52Z</dcterms:modified>
</cp:coreProperties>
</file>